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이정호\Desktop\업무\6. 결산관련\2023\최종자료\"/>
    </mc:Choice>
  </mc:AlternateContent>
  <xr:revisionPtr revIDLastSave="0" documentId="8_{E890F2E0-54FC-4C9D-82A7-9EEDA9996572}" xr6:coauthVersionLast="47" xr6:coauthVersionMax="47" xr10:uidLastSave="{00000000-0000-0000-0000-000000000000}"/>
  <bookViews>
    <workbookView xWindow="-120" yWindow="-120" windowWidth="29040" windowHeight="15840" xr2:uid="{F8F4C4F9-AC1C-4E8C-8ACE-F7E8F5DCA079}"/>
  </bookViews>
  <sheets>
    <sheet name="재무상태표(합산)" sheetId="1" r:id="rId1"/>
    <sheet name="손익계산서(합산)" sheetId="2" r:id="rId2"/>
    <sheet name="현금흐름표(합산)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3" i="3" l="1"/>
  <c r="L59" i="3"/>
  <c r="L50" i="3"/>
  <c r="L23" i="3"/>
  <c r="L14" i="3"/>
  <c r="L11" i="3"/>
  <c r="M10" i="3" s="1"/>
  <c r="M9" i="3" s="1"/>
  <c r="H63" i="3"/>
  <c r="H50" i="3"/>
  <c r="H23" i="3"/>
  <c r="H21" i="3"/>
  <c r="D21" i="3" s="1"/>
  <c r="H14" i="3"/>
  <c r="H11" i="3"/>
  <c r="I10" i="3" s="1"/>
  <c r="I20" i="3"/>
  <c r="I62" i="3"/>
  <c r="D68" i="3"/>
  <c r="B68" i="3"/>
  <c r="E67" i="3"/>
  <c r="D67" i="3"/>
  <c r="B67" i="3"/>
  <c r="D66" i="3"/>
  <c r="B66" i="3"/>
  <c r="E65" i="3"/>
  <c r="D65" i="3"/>
  <c r="C65" i="3"/>
  <c r="B65" i="3"/>
  <c r="E64" i="3"/>
  <c r="D64" i="3"/>
  <c r="C64" i="3"/>
  <c r="B64" i="3"/>
  <c r="M62" i="3"/>
  <c r="J63" i="3"/>
  <c r="F63" i="3"/>
  <c r="G62" i="3" s="1"/>
  <c r="E63" i="3"/>
  <c r="C63" i="3"/>
  <c r="K62" i="3"/>
  <c r="D62" i="3"/>
  <c r="B62" i="3"/>
  <c r="E61" i="3"/>
  <c r="D61" i="3"/>
  <c r="C61" i="3"/>
  <c r="B61" i="3"/>
  <c r="E60" i="3"/>
  <c r="D60" i="3"/>
  <c r="C60" i="3"/>
  <c r="B60" i="3"/>
  <c r="D59" i="3"/>
  <c r="J59" i="3"/>
  <c r="B59" i="3" s="1"/>
  <c r="E59" i="3"/>
  <c r="C59" i="3"/>
  <c r="E58" i="3"/>
  <c r="D58" i="3"/>
  <c r="C58" i="3"/>
  <c r="B58" i="3"/>
  <c r="E57" i="3"/>
  <c r="D57" i="3"/>
  <c r="C57" i="3"/>
  <c r="B57" i="3"/>
  <c r="I56" i="3"/>
  <c r="G56" i="3"/>
  <c r="D56" i="3"/>
  <c r="B56" i="3"/>
  <c r="E55" i="3"/>
  <c r="D55" i="3"/>
  <c r="C55" i="3"/>
  <c r="B55" i="3"/>
  <c r="E54" i="3"/>
  <c r="D54" i="3"/>
  <c r="C54" i="3"/>
  <c r="B54" i="3"/>
  <c r="E53" i="3"/>
  <c r="D53" i="3"/>
  <c r="C53" i="3"/>
  <c r="B53" i="3"/>
  <c r="E52" i="3"/>
  <c r="D52" i="3"/>
  <c r="C52" i="3"/>
  <c r="B52" i="3"/>
  <c r="E51" i="3"/>
  <c r="D51" i="3"/>
  <c r="C51" i="3"/>
  <c r="B51" i="3"/>
  <c r="J50" i="3"/>
  <c r="F50" i="3"/>
  <c r="E50" i="3"/>
  <c r="D50" i="3"/>
  <c r="C50" i="3"/>
  <c r="B50" i="3"/>
  <c r="E49" i="3"/>
  <c r="D49" i="3"/>
  <c r="C49" i="3"/>
  <c r="B49" i="3"/>
  <c r="E48" i="3"/>
  <c r="D48" i="3"/>
  <c r="C48" i="3"/>
  <c r="B48" i="3"/>
  <c r="E47" i="3"/>
  <c r="D47" i="3"/>
  <c r="C47" i="3"/>
  <c r="B47" i="3"/>
  <c r="E46" i="3"/>
  <c r="D46" i="3"/>
  <c r="C46" i="3"/>
  <c r="B46" i="3"/>
  <c r="E45" i="3"/>
  <c r="D45" i="3"/>
  <c r="C45" i="3"/>
  <c r="B45" i="3"/>
  <c r="E44" i="3"/>
  <c r="D44" i="3"/>
  <c r="C44" i="3"/>
  <c r="B44" i="3"/>
  <c r="E43" i="3"/>
  <c r="D43" i="3"/>
  <c r="C43" i="3"/>
  <c r="B43" i="3"/>
  <c r="E42" i="3"/>
  <c r="D42" i="3"/>
  <c r="C42" i="3"/>
  <c r="B42" i="3"/>
  <c r="E41" i="3"/>
  <c r="D41" i="3"/>
  <c r="C41" i="3"/>
  <c r="B41" i="3"/>
  <c r="E40" i="3"/>
  <c r="D40" i="3"/>
  <c r="C40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E35" i="3"/>
  <c r="D35" i="3"/>
  <c r="C35" i="3"/>
  <c r="B35" i="3"/>
  <c r="E34" i="3"/>
  <c r="D34" i="3"/>
  <c r="C34" i="3"/>
  <c r="B34" i="3"/>
  <c r="E33" i="3"/>
  <c r="D33" i="3"/>
  <c r="C33" i="3"/>
  <c r="B33" i="3"/>
  <c r="E32" i="3"/>
  <c r="D32" i="3"/>
  <c r="C32" i="3"/>
  <c r="B32" i="3"/>
  <c r="E31" i="3"/>
  <c r="D31" i="3"/>
  <c r="C31" i="3"/>
  <c r="B31" i="3"/>
  <c r="E30" i="3"/>
  <c r="D30" i="3"/>
  <c r="C30" i="3"/>
  <c r="B30" i="3"/>
  <c r="E29" i="3"/>
  <c r="D29" i="3"/>
  <c r="C29" i="3"/>
  <c r="B29" i="3"/>
  <c r="E28" i="3"/>
  <c r="D28" i="3"/>
  <c r="C28" i="3"/>
  <c r="B28" i="3"/>
  <c r="E27" i="3"/>
  <c r="D27" i="3"/>
  <c r="C27" i="3"/>
  <c r="B27" i="3"/>
  <c r="E26" i="3"/>
  <c r="D26" i="3"/>
  <c r="C26" i="3"/>
  <c r="B26" i="3"/>
  <c r="E25" i="3"/>
  <c r="D25" i="3"/>
  <c r="C25" i="3"/>
  <c r="B25" i="3"/>
  <c r="E24" i="3"/>
  <c r="D24" i="3"/>
  <c r="C24" i="3"/>
  <c r="B24" i="3"/>
  <c r="J23" i="3"/>
  <c r="K20" i="3" s="1"/>
  <c r="F23" i="3"/>
  <c r="E23" i="3"/>
  <c r="D23" i="3"/>
  <c r="C23" i="3"/>
  <c r="E22" i="3"/>
  <c r="D22" i="3"/>
  <c r="C22" i="3"/>
  <c r="B22" i="3"/>
  <c r="F21" i="3"/>
  <c r="B21" i="3" s="1"/>
  <c r="E21" i="3"/>
  <c r="C21" i="3"/>
  <c r="M20" i="3"/>
  <c r="G20" i="3"/>
  <c r="D20" i="3"/>
  <c r="B20" i="3"/>
  <c r="E19" i="3"/>
  <c r="D19" i="3"/>
  <c r="C19" i="3"/>
  <c r="B19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J14" i="3"/>
  <c r="B14" i="3" s="1"/>
  <c r="D14" i="3"/>
  <c r="F14" i="3"/>
  <c r="E14" i="3"/>
  <c r="C14" i="3"/>
  <c r="E13" i="3"/>
  <c r="D13" i="3"/>
  <c r="C13" i="3"/>
  <c r="B13" i="3"/>
  <c r="E12" i="3"/>
  <c r="D12" i="3"/>
  <c r="C12" i="3"/>
  <c r="B12" i="3"/>
  <c r="J11" i="3"/>
  <c r="F11" i="3"/>
  <c r="E11" i="3"/>
  <c r="C11" i="3"/>
  <c r="G10" i="3"/>
  <c r="D55" i="2"/>
  <c r="B55" i="2"/>
  <c r="E54" i="2"/>
  <c r="D54" i="2"/>
  <c r="C54" i="2"/>
  <c r="B54" i="2"/>
  <c r="D53" i="2"/>
  <c r="B53" i="2"/>
  <c r="E52" i="2"/>
  <c r="D52" i="2"/>
  <c r="C52" i="2"/>
  <c r="B52" i="2"/>
  <c r="E51" i="2"/>
  <c r="D51" i="2"/>
  <c r="C51" i="2"/>
  <c r="B51" i="2"/>
  <c r="E50" i="2"/>
  <c r="D50" i="2"/>
  <c r="C50" i="2"/>
  <c r="B50" i="2"/>
  <c r="M49" i="2"/>
  <c r="K49" i="2"/>
  <c r="I49" i="2"/>
  <c r="E49" i="2" s="1"/>
  <c r="G49" i="2"/>
  <c r="C49" i="2" s="1"/>
  <c r="D49" i="2"/>
  <c r="B49" i="2"/>
  <c r="E48" i="2"/>
  <c r="D48" i="2"/>
  <c r="C48" i="2"/>
  <c r="B48" i="2"/>
  <c r="E47" i="2"/>
  <c r="D47" i="2"/>
  <c r="C47" i="2"/>
  <c r="B47" i="2"/>
  <c r="E46" i="2"/>
  <c r="D46" i="2"/>
  <c r="C46" i="2"/>
  <c r="B46" i="2"/>
  <c r="E45" i="2"/>
  <c r="D45" i="2"/>
  <c r="C45" i="2"/>
  <c r="B45" i="2"/>
  <c r="E44" i="2"/>
  <c r="D44" i="2"/>
  <c r="C44" i="2"/>
  <c r="B44" i="2"/>
  <c r="M43" i="2"/>
  <c r="K43" i="2"/>
  <c r="I43" i="2"/>
  <c r="G43" i="2"/>
  <c r="D43" i="2"/>
  <c r="B43" i="2"/>
  <c r="D42" i="2"/>
  <c r="B42" i="2"/>
  <c r="E41" i="2"/>
  <c r="D41" i="2"/>
  <c r="C41" i="2"/>
  <c r="B41" i="2"/>
  <c r="E40" i="2"/>
  <c r="D40" i="2"/>
  <c r="C40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E35" i="2"/>
  <c r="D35" i="2"/>
  <c r="C35" i="2"/>
  <c r="B35" i="2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D27" i="2"/>
  <c r="C27" i="2"/>
  <c r="B27" i="2"/>
  <c r="E26" i="2"/>
  <c r="D26" i="2"/>
  <c r="C26" i="2"/>
  <c r="B26" i="2"/>
  <c r="E25" i="2"/>
  <c r="D25" i="2"/>
  <c r="C25" i="2"/>
  <c r="B25" i="2"/>
  <c r="E24" i="2"/>
  <c r="D24" i="2"/>
  <c r="C24" i="2"/>
  <c r="B24" i="2"/>
  <c r="E23" i="2"/>
  <c r="D23" i="2"/>
  <c r="C23" i="2"/>
  <c r="B23" i="2"/>
  <c r="E22" i="2"/>
  <c r="D22" i="2"/>
  <c r="C22" i="2"/>
  <c r="B22" i="2"/>
  <c r="E21" i="2"/>
  <c r="D21" i="2"/>
  <c r="C21" i="2"/>
  <c r="B21" i="2"/>
  <c r="M20" i="2"/>
  <c r="K20" i="2"/>
  <c r="I20" i="2"/>
  <c r="E20" i="2" s="1"/>
  <c r="G20" i="2"/>
  <c r="C20" i="2" s="1"/>
  <c r="D20" i="2"/>
  <c r="B20" i="2"/>
  <c r="D19" i="2"/>
  <c r="B19" i="2"/>
  <c r="E18" i="2"/>
  <c r="C18" i="2"/>
  <c r="E17" i="2"/>
  <c r="D17" i="2"/>
  <c r="C17" i="2"/>
  <c r="B17" i="2"/>
  <c r="E16" i="2"/>
  <c r="D16" i="2"/>
  <c r="C16" i="2"/>
  <c r="B16" i="2"/>
  <c r="E15" i="2"/>
  <c r="D15" i="2"/>
  <c r="C15" i="2"/>
  <c r="B15" i="2"/>
  <c r="I14" i="2"/>
  <c r="E14" i="2" s="1"/>
  <c r="G14" i="2"/>
  <c r="C14" i="2" s="1"/>
  <c r="D14" i="2"/>
  <c r="B14" i="2"/>
  <c r="D13" i="2"/>
  <c r="B13" i="2"/>
  <c r="E12" i="2"/>
  <c r="D12" i="2"/>
  <c r="C12" i="2"/>
  <c r="B12" i="2"/>
  <c r="E11" i="2"/>
  <c r="D11" i="2"/>
  <c r="C11" i="2"/>
  <c r="B11" i="2"/>
  <c r="E10" i="2"/>
  <c r="D10" i="2"/>
  <c r="C10" i="2"/>
  <c r="B10" i="2"/>
  <c r="M9" i="2"/>
  <c r="M19" i="2" s="1"/>
  <c r="M42" i="2" s="1"/>
  <c r="K9" i="2"/>
  <c r="K19" i="2" s="1"/>
  <c r="K42" i="2" s="1"/>
  <c r="I9" i="2"/>
  <c r="G9" i="2"/>
  <c r="D9" i="2"/>
  <c r="B9" i="2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B50" i="1"/>
  <c r="B49" i="1"/>
  <c r="B48" i="1"/>
  <c r="B47" i="1"/>
  <c r="E46" i="1"/>
  <c r="C46" i="1"/>
  <c r="B46" i="1"/>
  <c r="M45" i="1"/>
  <c r="K45" i="1"/>
  <c r="I45" i="1"/>
  <c r="G45" i="1"/>
  <c r="C45" i="1" s="1"/>
  <c r="B45" i="1"/>
  <c r="E44" i="1"/>
  <c r="C44" i="1"/>
  <c r="B44" i="1"/>
  <c r="E43" i="1"/>
  <c r="C43" i="1"/>
  <c r="B43" i="1"/>
  <c r="E42" i="1"/>
  <c r="C42" i="1"/>
  <c r="B42" i="1"/>
  <c r="E41" i="1"/>
  <c r="C41" i="1"/>
  <c r="B41" i="1"/>
  <c r="M40" i="1"/>
  <c r="K40" i="1"/>
  <c r="I40" i="1"/>
  <c r="I49" i="1" s="1"/>
  <c r="G40" i="1"/>
  <c r="G49" i="1" s="1"/>
  <c r="E40" i="1"/>
  <c r="C40" i="1"/>
  <c r="B40" i="1"/>
  <c r="E39" i="1"/>
  <c r="C39" i="1"/>
  <c r="B39" i="1"/>
  <c r="K38" i="1"/>
  <c r="B38" i="1"/>
  <c r="E37" i="1"/>
  <c r="C37" i="1"/>
  <c r="B37" i="1"/>
  <c r="M36" i="1"/>
  <c r="M38" i="1" s="1"/>
  <c r="K36" i="1"/>
  <c r="I36" i="1"/>
  <c r="I38" i="1" s="1"/>
  <c r="G36" i="1"/>
  <c r="E36" i="1"/>
  <c r="C36" i="1"/>
  <c r="B36" i="1"/>
  <c r="E35" i="1"/>
  <c r="C35" i="1"/>
  <c r="B35" i="1"/>
  <c r="E34" i="1"/>
  <c r="C34" i="1"/>
  <c r="B34" i="1"/>
  <c r="E33" i="1"/>
  <c r="C33" i="1"/>
  <c r="B33" i="1"/>
  <c r="E32" i="1"/>
  <c r="C32" i="1"/>
  <c r="B32" i="1"/>
  <c r="M31" i="1"/>
  <c r="K31" i="1"/>
  <c r="I31" i="1"/>
  <c r="E31" i="1" s="1"/>
  <c r="G31" i="1"/>
  <c r="G38" i="1" s="1"/>
  <c r="B31" i="1"/>
  <c r="E30" i="1"/>
  <c r="C30" i="1"/>
  <c r="B30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B22" i="1"/>
  <c r="M21" i="1"/>
  <c r="K21" i="1"/>
  <c r="I21" i="1"/>
  <c r="G21" i="1"/>
  <c r="G19" i="1" s="1"/>
  <c r="E21" i="1"/>
  <c r="C21" i="1"/>
  <c r="B21" i="1"/>
  <c r="E20" i="1"/>
  <c r="C20" i="1"/>
  <c r="B20" i="1"/>
  <c r="M19" i="1"/>
  <c r="K19" i="1"/>
  <c r="I19" i="1"/>
  <c r="E19" i="1" s="1"/>
  <c r="B19" i="1"/>
  <c r="E18" i="1"/>
  <c r="C18" i="1"/>
  <c r="B18" i="1"/>
  <c r="I17" i="1"/>
  <c r="E17" i="1" s="1"/>
  <c r="G17" i="1"/>
  <c r="C17" i="1"/>
  <c r="B17" i="1"/>
  <c r="E16" i="1"/>
  <c r="C16" i="1"/>
  <c r="B16" i="1"/>
  <c r="E15" i="1"/>
  <c r="C15" i="1"/>
  <c r="B15" i="1"/>
  <c r="E14" i="1"/>
  <c r="C14" i="1"/>
  <c r="B14" i="1"/>
  <c r="E13" i="1"/>
  <c r="C13" i="1"/>
  <c r="B13" i="1"/>
  <c r="E12" i="1"/>
  <c r="C12" i="1"/>
  <c r="B12" i="1"/>
  <c r="M11" i="1"/>
  <c r="M10" i="1" s="1"/>
  <c r="K11" i="1"/>
  <c r="K10" i="1" s="1"/>
  <c r="K29" i="1" s="1"/>
  <c r="I11" i="1"/>
  <c r="G11" i="1"/>
  <c r="B11" i="1"/>
  <c r="B10" i="1"/>
  <c r="C20" i="3" l="1"/>
  <c r="B23" i="3"/>
  <c r="K10" i="3"/>
  <c r="K9" i="3" s="1"/>
  <c r="K66" i="3" s="1"/>
  <c r="B63" i="3"/>
  <c r="C62" i="3"/>
  <c r="G9" i="3"/>
  <c r="G66" i="3" s="1"/>
  <c r="E10" i="3"/>
  <c r="E20" i="3"/>
  <c r="I9" i="3"/>
  <c r="I66" i="3" s="1"/>
  <c r="E62" i="3"/>
  <c r="I68" i="3"/>
  <c r="B11" i="3"/>
  <c r="K56" i="3"/>
  <c r="C56" i="3" s="1"/>
  <c r="M56" i="3"/>
  <c r="E56" i="3" s="1"/>
  <c r="D11" i="3"/>
  <c r="D63" i="3"/>
  <c r="E9" i="3"/>
  <c r="K53" i="2"/>
  <c r="K55" i="2" s="1"/>
  <c r="C43" i="2"/>
  <c r="E43" i="2"/>
  <c r="M53" i="2"/>
  <c r="M55" i="2" s="1"/>
  <c r="G13" i="2"/>
  <c r="C9" i="2"/>
  <c r="I13" i="2"/>
  <c r="E9" i="2"/>
  <c r="K49" i="1"/>
  <c r="C49" i="1" s="1"/>
  <c r="C19" i="1"/>
  <c r="C11" i="1"/>
  <c r="C31" i="1"/>
  <c r="E38" i="1"/>
  <c r="M29" i="1"/>
  <c r="E45" i="1"/>
  <c r="E11" i="1"/>
  <c r="M49" i="1"/>
  <c r="M50" i="1" s="1"/>
  <c r="G50" i="1"/>
  <c r="C38" i="1"/>
  <c r="K50" i="1"/>
  <c r="G10" i="1"/>
  <c r="I10" i="1"/>
  <c r="I50" i="1"/>
  <c r="C10" i="3" l="1"/>
  <c r="C9" i="3"/>
  <c r="C66" i="3"/>
  <c r="G67" i="3"/>
  <c r="M66" i="3"/>
  <c r="I19" i="2"/>
  <c r="E13" i="2"/>
  <c r="C13" i="2"/>
  <c r="G19" i="2"/>
  <c r="E49" i="1"/>
  <c r="E50" i="1"/>
  <c r="C10" i="1"/>
  <c r="G29" i="1"/>
  <c r="C29" i="1" s="1"/>
  <c r="I29" i="1"/>
  <c r="E29" i="1" s="1"/>
  <c r="E10" i="1"/>
  <c r="C50" i="1"/>
  <c r="M68" i="3" l="1"/>
  <c r="E66" i="3"/>
  <c r="G68" i="3"/>
  <c r="G42" i="2"/>
  <c r="C19" i="2"/>
  <c r="I42" i="2"/>
  <c r="E19" i="2"/>
  <c r="K67" i="3" l="1"/>
  <c r="E68" i="3"/>
  <c r="E42" i="2"/>
  <c r="I53" i="2"/>
  <c r="C42" i="2"/>
  <c r="G53" i="2"/>
  <c r="K68" i="3" l="1"/>
  <c r="C68" i="3" s="1"/>
  <c r="C67" i="3"/>
  <c r="E53" i="2"/>
  <c r="I55" i="2"/>
  <c r="E55" i="2" s="1"/>
  <c r="C53" i="2"/>
  <c r="G55" i="2"/>
  <c r="C55" i="2" s="1"/>
</calcChain>
</file>

<file path=xl/sharedStrings.xml><?xml version="1.0" encoding="utf-8"?>
<sst xmlns="http://schemas.openxmlformats.org/spreadsheetml/2006/main" count="194" uniqueCount="168">
  <si>
    <t>재무상태표</t>
    <phoneticPr fontId="4" type="noConversion"/>
  </si>
  <si>
    <t>제11(당)기 2022년3월1일 ~ 2023년2월28일</t>
    <phoneticPr fontId="4" type="noConversion"/>
  </si>
  <si>
    <t>회사명 : 서울시립대학교 산학협력단 학교기업 합산</t>
    <phoneticPr fontId="6" type="noConversion"/>
  </si>
  <si>
    <t>(단위 : 원)</t>
    <phoneticPr fontId="4" type="noConversion"/>
  </si>
  <si>
    <t>과    목</t>
  </si>
  <si>
    <t>합산</t>
    <phoneticPr fontId="6" type="noConversion"/>
  </si>
  <si>
    <t>더고구마</t>
    <phoneticPr fontId="6" type="noConversion"/>
  </si>
  <si>
    <t>시공간분석연구소</t>
    <phoneticPr fontId="6" type="noConversion"/>
  </si>
  <si>
    <t>자산</t>
  </si>
  <si>
    <t xml:space="preserve">  Ⅰ.유동자산</t>
  </si>
  <si>
    <t xml:space="preserve">    ① 당좌자산</t>
  </si>
  <si>
    <t xml:space="preserve">      대손충당금</t>
  </si>
  <si>
    <t xml:space="preserve">      미수금</t>
  </si>
  <si>
    <t xml:space="preserve">      부가세대급금</t>
  </si>
  <si>
    <t xml:space="preserve">    ② 재고자산</t>
  </si>
  <si>
    <t xml:space="preserve">      상품</t>
  </si>
  <si>
    <t xml:space="preserve">  Ⅱ.비유동자산</t>
  </si>
  <si>
    <t xml:space="preserve">    ① 투자자산</t>
  </si>
  <si>
    <t xml:space="preserve">    ② 유형자산</t>
  </si>
  <si>
    <t xml:space="preserve">      기계기구</t>
    <phoneticPr fontId="6" type="noConversion"/>
  </si>
  <si>
    <t xml:space="preserve">      감가상각누계액</t>
  </si>
  <si>
    <t xml:space="preserve">      국고보조금</t>
  </si>
  <si>
    <t xml:space="preserve">      비품</t>
  </si>
  <si>
    <t xml:space="preserve">    ③ 무형자산</t>
  </si>
  <si>
    <t xml:space="preserve">    ④ 기타비유동자산</t>
  </si>
  <si>
    <t>자산총계</t>
  </si>
  <si>
    <t>부채</t>
  </si>
  <si>
    <t xml:space="preserve">  Ⅰ.유동부채</t>
  </si>
  <si>
    <t xml:space="preserve">      예수금</t>
  </si>
  <si>
    <t xml:space="preserve">      부가세예수금</t>
  </si>
  <si>
    <t xml:space="preserve">      미지급비용</t>
  </si>
  <si>
    <t xml:space="preserve">      미지급금</t>
  </si>
  <si>
    <t xml:space="preserve">  Ⅱ.비유동부채</t>
  </si>
  <si>
    <t xml:space="preserve">      퇴직급여충당부채</t>
  </si>
  <si>
    <t>부채총계</t>
  </si>
  <si>
    <t>자본</t>
  </si>
  <si>
    <t xml:space="preserve">  Ⅰ.자본금</t>
  </si>
  <si>
    <t xml:space="preserve">      출연기본금</t>
  </si>
  <si>
    <t xml:space="preserve">  Ⅱ.자본잉여금</t>
  </si>
  <si>
    <t xml:space="preserve">  Ⅲ.자본조정</t>
  </si>
  <si>
    <t xml:space="preserve">  Ⅳ.기타포괄손익누계액</t>
  </si>
  <si>
    <t xml:space="preserve">  Ⅴ.이익잉여금</t>
    <phoneticPr fontId="4" type="noConversion"/>
  </si>
  <si>
    <t xml:space="preserve">      전기이월운영차손익</t>
    <phoneticPr fontId="4" type="noConversion"/>
  </si>
  <si>
    <t xml:space="preserve">      당기운영차손익</t>
    <phoneticPr fontId="4" type="noConversion"/>
  </si>
  <si>
    <t xml:space="preserve">      전기오류수정손실</t>
    <phoneticPr fontId="4" type="noConversion"/>
  </si>
  <si>
    <t>자본총계</t>
  </si>
  <si>
    <t>부채와자본총계</t>
  </si>
  <si>
    <t>제 12(당)기
금액</t>
    <phoneticPr fontId="4" type="noConversion"/>
  </si>
  <si>
    <t>제11(전)기
금액</t>
    <phoneticPr fontId="4" type="noConversion"/>
  </si>
  <si>
    <t>제12(당)기
금액</t>
    <phoneticPr fontId="4" type="noConversion"/>
  </si>
  <si>
    <t>제 7(당)기
금액</t>
    <phoneticPr fontId="4" type="noConversion"/>
  </si>
  <si>
    <t>제 6(전)기
금액</t>
    <phoneticPr fontId="4" type="noConversion"/>
  </si>
  <si>
    <t>제12(당)기 2023년3월1일 ~ 2024년2월29일</t>
    <phoneticPr fontId="4" type="noConversion"/>
  </si>
  <si>
    <t xml:space="preserve">      매출채권</t>
    <phoneticPr fontId="3" type="noConversion"/>
  </si>
  <si>
    <t xml:space="preserve">      현금성자산</t>
    <phoneticPr fontId="3" type="noConversion"/>
  </si>
  <si>
    <t>손익계산서</t>
    <phoneticPr fontId="4" type="noConversion"/>
  </si>
  <si>
    <t>Ⅰ.매출액</t>
  </si>
  <si>
    <t xml:space="preserve">   상품매출</t>
  </si>
  <si>
    <t xml:space="preserve">   연구용역수입</t>
  </si>
  <si>
    <t xml:space="preserve">   매출</t>
  </si>
  <si>
    <t>Ⅱ.매출원가</t>
  </si>
  <si>
    <t xml:space="preserve">   상품매출원가</t>
  </si>
  <si>
    <t xml:space="preserve">     기초상품재고액</t>
  </si>
  <si>
    <t xml:space="preserve">     당기상품매입액</t>
  </si>
  <si>
    <t xml:space="preserve">     기말상품재고액</t>
  </si>
  <si>
    <t xml:space="preserve">   기타매출원가</t>
    <phoneticPr fontId="4" type="noConversion"/>
  </si>
  <si>
    <t>Ⅲ.매출총이익</t>
  </si>
  <si>
    <t>Ⅳ.판매비와관리비</t>
  </si>
  <si>
    <t xml:space="preserve">   직원급여</t>
  </si>
  <si>
    <t xml:space="preserve">   퇴직급여</t>
  </si>
  <si>
    <t xml:space="preserve">   복리후생비</t>
    <phoneticPr fontId="6" type="noConversion"/>
  </si>
  <si>
    <t xml:space="preserve">   여비교통비</t>
  </si>
  <si>
    <t xml:space="preserve">   통신비</t>
  </si>
  <si>
    <t xml:space="preserve">   세금과공과금</t>
  </si>
  <si>
    <t xml:space="preserve">   감가상각비</t>
  </si>
  <si>
    <t xml:space="preserve">   경상연구개발비</t>
    <phoneticPr fontId="4" type="noConversion"/>
  </si>
  <si>
    <t xml:space="preserve">   수선비</t>
    <phoneticPr fontId="4" type="noConversion"/>
  </si>
  <si>
    <t xml:space="preserve">   보험료</t>
    <phoneticPr fontId="4" type="noConversion"/>
  </si>
  <si>
    <t xml:space="preserve">   운반비</t>
    <phoneticPr fontId="4" type="noConversion"/>
  </si>
  <si>
    <t xml:space="preserve">   교육훈련비</t>
  </si>
  <si>
    <t xml:space="preserve">   도서인쇄비</t>
  </si>
  <si>
    <t xml:space="preserve">   유인물비</t>
  </si>
  <si>
    <t xml:space="preserve">   회의비</t>
  </si>
  <si>
    <t xml:space="preserve">   협의회비</t>
    <phoneticPr fontId="4" type="noConversion"/>
  </si>
  <si>
    <t xml:space="preserve">   사무용품비</t>
    <phoneticPr fontId="4" type="noConversion"/>
  </si>
  <si>
    <t xml:space="preserve">   소모품비</t>
  </si>
  <si>
    <t xml:space="preserve">   수수료비용</t>
  </si>
  <si>
    <t xml:space="preserve">   광고선전비</t>
  </si>
  <si>
    <t xml:space="preserve">   외주인건비</t>
    <phoneticPr fontId="4" type="noConversion"/>
  </si>
  <si>
    <t>Ⅴ.영업손실</t>
  </si>
  <si>
    <t>Ⅵ.영업외수익</t>
  </si>
  <si>
    <t xml:space="preserve">   이자수익</t>
  </si>
  <si>
    <t xml:space="preserve">   유형자산처분이익</t>
  </si>
  <si>
    <t xml:space="preserve">   국고보조금수익</t>
  </si>
  <si>
    <t xml:space="preserve">   잡이익</t>
  </si>
  <si>
    <t xml:space="preserve">   기부금</t>
  </si>
  <si>
    <t>Ⅶ.영업외비용</t>
  </si>
  <si>
    <t xml:space="preserve">   잡손실</t>
  </si>
  <si>
    <t xml:space="preserve">   기관공통경비</t>
  </si>
  <si>
    <t xml:space="preserve">   기타영업외비용</t>
  </si>
  <si>
    <t>Ⅷ.법인세차감전손실</t>
  </si>
  <si>
    <t>Ⅸ.법인세등</t>
  </si>
  <si>
    <t>Ⅹ.당기순이익(손실)</t>
    <phoneticPr fontId="4" type="noConversion"/>
  </si>
  <si>
    <t>제12(당)기 2023년3월1일 ~ 2024년2월28일</t>
    <phoneticPr fontId="4" type="noConversion"/>
  </si>
  <si>
    <t>현금흐름표</t>
    <phoneticPr fontId="4" type="noConversion"/>
  </si>
  <si>
    <t>회  사  명  : 서울시립대학교 산학협력단_ 더고구마</t>
    <phoneticPr fontId="4" type="noConversion"/>
  </si>
  <si>
    <t>(단위 : 원)</t>
  </si>
  <si>
    <t>영업활동으로 인한 현금흐름</t>
  </si>
  <si>
    <t xml:space="preserve">  영업활동으로 인한 현금유입</t>
  </si>
  <si>
    <t xml:space="preserve">   Ⅰ. 매출액</t>
    <phoneticPr fontId="6" type="noConversion"/>
  </si>
  <si>
    <t xml:space="preserve">      상품매출</t>
    <phoneticPr fontId="6" type="noConversion"/>
  </si>
  <si>
    <t xml:space="preserve">      연구용역수입</t>
    <phoneticPr fontId="6" type="noConversion"/>
  </si>
  <si>
    <t xml:space="preserve">   Ⅱ. 영업외수익</t>
    <phoneticPr fontId="6" type="noConversion"/>
  </si>
  <si>
    <t xml:space="preserve">      이자수익</t>
    <phoneticPr fontId="6" type="noConversion"/>
  </si>
  <si>
    <t xml:space="preserve">      전기오류수정이익</t>
    <phoneticPr fontId="4" type="noConversion"/>
  </si>
  <si>
    <t xml:space="preserve">      국고보조금수익</t>
    <phoneticPr fontId="4" type="noConversion"/>
  </si>
  <si>
    <t xml:space="preserve">      잡이익</t>
    <phoneticPr fontId="6" type="noConversion"/>
  </si>
  <si>
    <t xml:space="preserve">      기부금수익</t>
    <phoneticPr fontId="6" type="noConversion"/>
  </si>
  <si>
    <t xml:space="preserve">  영업활동으로 인한 현금유출</t>
    <phoneticPr fontId="6" type="noConversion"/>
  </si>
  <si>
    <t xml:space="preserve">   Ⅰ. 매출원가</t>
    <phoneticPr fontId="6" type="noConversion"/>
  </si>
  <si>
    <t xml:space="preserve">      상품매출원가</t>
    <phoneticPr fontId="6" type="noConversion"/>
  </si>
  <si>
    <t xml:space="preserve">   Ⅱ. 판매비와관리비</t>
    <phoneticPr fontId="6" type="noConversion"/>
  </si>
  <si>
    <t xml:space="preserve">      직원급여</t>
    <phoneticPr fontId="6" type="noConversion"/>
  </si>
  <si>
    <t xml:space="preserve">      퇴직급여</t>
    <phoneticPr fontId="6" type="noConversion"/>
  </si>
  <si>
    <t xml:space="preserve">      복리후생비</t>
    <phoneticPr fontId="6" type="noConversion"/>
  </si>
  <si>
    <t xml:space="preserve">      여비교통비</t>
    <phoneticPr fontId="6" type="noConversion"/>
  </si>
  <si>
    <t xml:space="preserve">      통신비</t>
    <phoneticPr fontId="4" type="noConversion"/>
  </si>
  <si>
    <t xml:space="preserve">      세금과공과</t>
    <phoneticPr fontId="6" type="noConversion"/>
  </si>
  <si>
    <t xml:space="preserve">      수선비</t>
    <phoneticPr fontId="4" type="noConversion"/>
  </si>
  <si>
    <t xml:space="preserve">      보험료</t>
    <phoneticPr fontId="4" type="noConversion"/>
  </si>
  <si>
    <t xml:space="preserve">      차량유지비</t>
    <phoneticPr fontId="6" type="noConversion"/>
  </si>
  <si>
    <t xml:space="preserve">      경상연구개발비</t>
    <phoneticPr fontId="4" type="noConversion"/>
  </si>
  <si>
    <t xml:space="preserve">      운반비</t>
    <phoneticPr fontId="6" type="noConversion"/>
  </si>
  <si>
    <t xml:space="preserve">      교육훈련비</t>
    <phoneticPr fontId="4" type="noConversion"/>
  </si>
  <si>
    <t xml:space="preserve">      도서인쇄비</t>
    <phoneticPr fontId="4" type="noConversion"/>
  </si>
  <si>
    <t xml:space="preserve">      유인물비</t>
    <phoneticPr fontId="4" type="noConversion"/>
  </si>
  <si>
    <t xml:space="preserve">      회의비</t>
    <phoneticPr fontId="6" type="noConversion"/>
  </si>
  <si>
    <t xml:space="preserve">      포장비</t>
    <phoneticPr fontId="4" type="noConversion"/>
  </si>
  <si>
    <t xml:space="preserve">      사무용품비</t>
    <phoneticPr fontId="4" type="noConversion"/>
  </si>
  <si>
    <t xml:space="preserve">      소모품비</t>
    <phoneticPr fontId="6" type="noConversion"/>
  </si>
  <si>
    <t xml:space="preserve">      수수료비용</t>
    <phoneticPr fontId="6" type="noConversion"/>
  </si>
  <si>
    <t xml:space="preserve">      광고선전비</t>
    <phoneticPr fontId="6" type="noConversion"/>
  </si>
  <si>
    <t xml:space="preserve">      협의회비</t>
    <phoneticPr fontId="4" type="noConversion"/>
  </si>
  <si>
    <t xml:space="preserve">      시험분석비</t>
    <phoneticPr fontId="4" type="noConversion"/>
  </si>
  <si>
    <t xml:space="preserve">      잡비</t>
    <phoneticPr fontId="4" type="noConversion"/>
  </si>
  <si>
    <t xml:space="preserve">      외주인건비</t>
    <phoneticPr fontId="4" type="noConversion"/>
  </si>
  <si>
    <t xml:space="preserve">      현장실습비</t>
    <phoneticPr fontId="4" type="noConversion"/>
  </si>
  <si>
    <t xml:space="preserve">      학생지원비</t>
    <phoneticPr fontId="4" type="noConversion"/>
  </si>
  <si>
    <t xml:space="preserve">   Ⅲ. 영업외비용</t>
    <phoneticPr fontId="6" type="noConversion"/>
  </si>
  <si>
    <t xml:space="preserve">      이자비용</t>
    <phoneticPr fontId="4" type="noConversion"/>
  </si>
  <si>
    <t xml:space="preserve">      전기오류수정손실</t>
    <phoneticPr fontId="6" type="noConversion"/>
  </si>
  <si>
    <t xml:space="preserve">      기관공통경비</t>
    <phoneticPr fontId="4" type="noConversion"/>
  </si>
  <si>
    <t xml:space="preserve">      잡손실</t>
    <phoneticPr fontId="6" type="noConversion"/>
  </si>
  <si>
    <t xml:space="preserve">      기타영업외비용</t>
    <phoneticPr fontId="4" type="noConversion"/>
  </si>
  <si>
    <t>투자활동으로 인한 현금흐름</t>
    <phoneticPr fontId="6" type="noConversion"/>
  </si>
  <si>
    <t xml:space="preserve">  투자활동으로 인한 현금유입</t>
    <phoneticPr fontId="6" type="noConversion"/>
  </si>
  <si>
    <t xml:space="preserve">      차량의 처분</t>
    <phoneticPr fontId="6" type="noConversion"/>
  </si>
  <si>
    <t xml:space="preserve">  투자활동으로 인한 현금유출</t>
    <phoneticPr fontId="6" type="noConversion"/>
  </si>
  <si>
    <t xml:space="preserve">    비품의 취득</t>
    <phoneticPr fontId="6" type="noConversion"/>
  </si>
  <si>
    <t xml:space="preserve">    연구용장비의 취득</t>
    <phoneticPr fontId="6" type="noConversion"/>
  </si>
  <si>
    <t>재무활동으로 인한 현금흐름</t>
    <phoneticPr fontId="6" type="noConversion"/>
  </si>
  <si>
    <t xml:space="preserve">  재무활동으로 인한 현금유입</t>
    <phoneticPr fontId="6" type="noConversion"/>
  </si>
  <si>
    <t xml:space="preserve">    출연기본금의 증가</t>
    <phoneticPr fontId="6" type="noConversion"/>
  </si>
  <si>
    <t xml:space="preserve">  재무활동으로 인한 현금유출</t>
    <phoneticPr fontId="6" type="noConversion"/>
  </si>
  <si>
    <t>자금의 증감</t>
    <phoneticPr fontId="6" type="noConversion"/>
  </si>
  <si>
    <t>기초의 현금</t>
    <phoneticPr fontId="6" type="noConversion"/>
  </si>
  <si>
    <t>기말의 현금</t>
    <phoneticPr fontId="6" type="noConversion"/>
  </si>
  <si>
    <t>제 11(전)기
금액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</si>
</sst>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"/>
    <numFmt numFmtId="177" formatCode="#,##0_);[Red]\(#,##0\)"/>
    <numFmt numFmtId="178" formatCode="_(* #,##0_);_(* \(#,##0\);_(* &quot;-&quot;_);_(@_)"/>
  </numFmts>
  <fonts count="13" x14ac:knownFonts="1"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b/>
      <u/>
      <sz val="16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178" fontId="12" fillId="0" borderId="0" applyFont="0" applyFill="0" applyBorder="0" applyAlignment="0" applyProtection="0"/>
    <xf numFmtId="0" fontId="1" fillId="0" borderId="0"/>
  </cellStyleXfs>
  <cellXfs count="12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5" fillId="0" borderId="0" xfId="1" applyFont="1" applyAlignment="1">
      <alignment horizontal="center"/>
    </xf>
    <xf numFmtId="0" fontId="5" fillId="0" borderId="0" xfId="1" applyFont="1"/>
    <xf numFmtId="176" fontId="5" fillId="0" borderId="0" xfId="1" applyNumberFormat="1" applyFont="1"/>
    <xf numFmtId="176" fontId="5" fillId="0" borderId="0" xfId="1" applyNumberFormat="1" applyFont="1" applyAlignment="1">
      <alignment horizontal="center"/>
    </xf>
    <xf numFmtId="176" fontId="5" fillId="0" borderId="0" xfId="1" applyNumberFormat="1" applyFont="1" applyAlignment="1">
      <alignment horizontal="right"/>
    </xf>
    <xf numFmtId="0" fontId="7" fillId="2" borderId="1" xfId="1" applyFont="1" applyFill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 wrapText="1"/>
    </xf>
    <xf numFmtId="176" fontId="7" fillId="2" borderId="3" xfId="1" applyNumberFormat="1" applyFont="1" applyFill="1" applyBorder="1" applyAlignment="1">
      <alignment horizontal="center" vertical="center" wrapText="1"/>
    </xf>
    <xf numFmtId="176" fontId="7" fillId="2" borderId="4" xfId="1" applyNumberFormat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7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center" vertical="center" wrapText="1"/>
    </xf>
    <xf numFmtId="176" fontId="7" fillId="2" borderId="9" xfId="1" applyNumberFormat="1" applyFont="1" applyFill="1" applyBorder="1" applyAlignment="1">
      <alignment horizontal="center" vertical="center" wrapText="1"/>
    </xf>
    <xf numFmtId="176" fontId="7" fillId="2" borderId="10" xfId="1" applyNumberFormat="1" applyFont="1" applyFill="1" applyBorder="1" applyAlignment="1">
      <alignment horizontal="center" vertical="center" wrapText="1"/>
    </xf>
    <xf numFmtId="176" fontId="7" fillId="2" borderId="11" xfId="1" applyNumberFormat="1" applyFont="1" applyFill="1" applyBorder="1" applyAlignment="1">
      <alignment horizontal="center" vertical="center" wrapText="1"/>
    </xf>
    <xf numFmtId="176" fontId="7" fillId="2" borderId="12" xfId="1" applyNumberFormat="1" applyFont="1" applyFill="1" applyBorder="1" applyAlignment="1">
      <alignment horizontal="center" vertical="center" wrapText="1"/>
    </xf>
    <xf numFmtId="176" fontId="7" fillId="2" borderId="13" xfId="1" applyNumberFormat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/>
    </xf>
    <xf numFmtId="176" fontId="7" fillId="2" borderId="15" xfId="1" applyNumberFormat="1" applyFont="1" applyFill="1" applyBorder="1" applyAlignment="1">
      <alignment horizontal="center" vertical="center" wrapText="1"/>
    </xf>
    <xf numFmtId="176" fontId="7" fillId="2" borderId="16" xfId="1" applyNumberFormat="1" applyFont="1" applyFill="1" applyBorder="1" applyAlignment="1">
      <alignment horizontal="center" vertical="center" wrapText="1"/>
    </xf>
    <xf numFmtId="176" fontId="7" fillId="2" borderId="17" xfId="1" applyNumberFormat="1" applyFont="1" applyFill="1" applyBorder="1" applyAlignment="1">
      <alignment horizontal="center" vertical="center" wrapText="1"/>
    </xf>
    <xf numFmtId="176" fontId="7" fillId="2" borderId="18" xfId="1" applyNumberFormat="1" applyFont="1" applyFill="1" applyBorder="1" applyAlignment="1">
      <alignment horizontal="center" vertical="center" wrapText="1"/>
    </xf>
    <xf numFmtId="0" fontId="7" fillId="0" borderId="19" xfId="1" applyFont="1" applyBorder="1"/>
    <xf numFmtId="176" fontId="5" fillId="0" borderId="20" xfId="1" applyNumberFormat="1" applyFont="1" applyBorder="1"/>
    <xf numFmtId="176" fontId="5" fillId="0" borderId="21" xfId="1" applyNumberFormat="1" applyFont="1" applyBorder="1"/>
    <xf numFmtId="176" fontId="5" fillId="0" borderId="22" xfId="1" applyNumberFormat="1" applyFont="1" applyBorder="1"/>
    <xf numFmtId="176" fontId="7" fillId="0" borderId="20" xfId="1" applyNumberFormat="1" applyFont="1" applyBorder="1"/>
    <xf numFmtId="176" fontId="7" fillId="0" borderId="23" xfId="1" applyNumberFormat="1" applyFont="1" applyBorder="1"/>
    <xf numFmtId="176" fontId="7" fillId="0" borderId="24" xfId="1" applyNumberFormat="1" applyFont="1" applyBorder="1"/>
    <xf numFmtId="176" fontId="7" fillId="0" borderId="22" xfId="1" applyNumberFormat="1" applyFont="1" applyBorder="1"/>
    <xf numFmtId="176" fontId="7" fillId="0" borderId="21" xfId="1" applyNumberFormat="1" applyFont="1" applyBorder="1"/>
    <xf numFmtId="0" fontId="5" fillId="0" borderId="19" xfId="1" applyFont="1" applyBorder="1"/>
    <xf numFmtId="176" fontId="5" fillId="0" borderId="23" xfId="1" applyNumberFormat="1" applyFont="1" applyBorder="1"/>
    <xf numFmtId="0" fontId="7" fillId="0" borderId="25" xfId="1" applyFont="1" applyBorder="1"/>
    <xf numFmtId="176" fontId="7" fillId="0" borderId="26" xfId="1" applyNumberFormat="1" applyFont="1" applyBorder="1"/>
    <xf numFmtId="176" fontId="7" fillId="0" borderId="27" xfId="1" applyNumberFormat="1" applyFont="1" applyBorder="1"/>
    <xf numFmtId="176" fontId="7" fillId="0" borderId="28" xfId="1" applyNumberFormat="1" applyFont="1" applyBorder="1"/>
    <xf numFmtId="176" fontId="1" fillId="0" borderId="0" xfId="1" applyNumberFormat="1"/>
    <xf numFmtId="176" fontId="7" fillId="3" borderId="30" xfId="1" applyNumberFormat="1" applyFont="1" applyFill="1" applyBorder="1"/>
    <xf numFmtId="0" fontId="7" fillId="3" borderId="14" xfId="1" applyFont="1" applyFill="1" applyBorder="1"/>
    <xf numFmtId="0" fontId="7" fillId="3" borderId="31" xfId="1" applyFont="1" applyFill="1" applyBorder="1"/>
    <xf numFmtId="176" fontId="7" fillId="3" borderId="32" xfId="1" applyNumberFormat="1" applyFont="1" applyFill="1" applyBorder="1"/>
    <xf numFmtId="176" fontId="7" fillId="3" borderId="33" xfId="1" applyNumberFormat="1" applyFont="1" applyFill="1" applyBorder="1"/>
    <xf numFmtId="176" fontId="7" fillId="3" borderId="34" xfId="1" applyNumberFormat="1" applyFont="1" applyFill="1" applyBorder="1"/>
    <xf numFmtId="176" fontId="7" fillId="3" borderId="35" xfId="1" applyNumberFormat="1" applyFont="1" applyFill="1" applyBorder="1"/>
    <xf numFmtId="176" fontId="7" fillId="3" borderId="36" xfId="1" applyNumberFormat="1" applyFont="1" applyFill="1" applyBorder="1"/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9" fillId="0" borderId="0" xfId="1" applyFont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right"/>
    </xf>
    <xf numFmtId="177" fontId="7" fillId="2" borderId="2" xfId="1" applyNumberFormat="1" applyFont="1" applyFill="1" applyBorder="1" applyAlignment="1">
      <alignment horizontal="center" vertical="center" wrapText="1"/>
    </xf>
    <xf numFmtId="177" fontId="7" fillId="2" borderId="3" xfId="1" applyNumberFormat="1" applyFont="1" applyFill="1" applyBorder="1" applyAlignment="1">
      <alignment horizontal="center" vertical="center" wrapText="1"/>
    </xf>
    <xf numFmtId="177" fontId="7" fillId="2" borderId="4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177" fontId="7" fillId="2" borderId="6" xfId="1" applyNumberFormat="1" applyFont="1" applyFill="1" applyBorder="1" applyAlignment="1">
      <alignment horizontal="center" vertical="center" wrapText="1"/>
    </xf>
    <xf numFmtId="177" fontId="7" fillId="2" borderId="7" xfId="1" applyNumberFormat="1" applyFont="1" applyFill="1" applyBorder="1" applyAlignment="1">
      <alignment horizontal="center" vertical="center" wrapText="1"/>
    </xf>
    <xf numFmtId="177" fontId="7" fillId="2" borderId="8" xfId="1" applyNumberFormat="1" applyFont="1" applyFill="1" applyBorder="1" applyAlignment="1">
      <alignment horizontal="center" vertical="center" wrapText="1"/>
    </xf>
    <xf numFmtId="177" fontId="7" fillId="2" borderId="9" xfId="1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177" fontId="7" fillId="2" borderId="15" xfId="1" applyNumberFormat="1" applyFont="1" applyFill="1" applyBorder="1" applyAlignment="1">
      <alignment horizontal="center" vertical="center" wrapText="1"/>
    </xf>
    <xf numFmtId="177" fontId="7" fillId="2" borderId="16" xfId="1" applyNumberFormat="1" applyFont="1" applyFill="1" applyBorder="1" applyAlignment="1">
      <alignment horizontal="center" vertical="center" wrapText="1"/>
    </xf>
    <xf numFmtId="177" fontId="7" fillId="2" borderId="17" xfId="1" applyNumberFormat="1" applyFont="1" applyFill="1" applyBorder="1" applyAlignment="1">
      <alignment horizontal="center" vertical="center" wrapText="1"/>
    </xf>
    <xf numFmtId="177" fontId="7" fillId="2" borderId="18" xfId="1" applyNumberFormat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11" fillId="0" borderId="19" xfId="2" applyFont="1" applyBorder="1" applyAlignment="1">
      <alignment horizontal="left" vertical="center"/>
    </xf>
    <xf numFmtId="176" fontId="5" fillId="0" borderId="37" xfId="1" applyNumberFormat="1" applyFont="1" applyBorder="1"/>
    <xf numFmtId="176" fontId="5" fillId="0" borderId="24" xfId="1" applyNumberFormat="1" applyFont="1" applyBorder="1"/>
    <xf numFmtId="176" fontId="5" fillId="0" borderId="38" xfId="1" applyNumberFormat="1" applyFont="1" applyBorder="1"/>
    <xf numFmtId="176" fontId="11" fillId="0" borderId="20" xfId="2" applyNumberFormat="1" applyFont="1" applyBorder="1" applyAlignment="1">
      <alignment horizontal="right" vertical="center"/>
    </xf>
    <xf numFmtId="176" fontId="11" fillId="0" borderId="21" xfId="2" applyNumberFormat="1" applyFont="1" applyBorder="1" applyAlignment="1">
      <alignment horizontal="right" vertical="center"/>
    </xf>
    <xf numFmtId="176" fontId="11" fillId="0" borderId="39" xfId="3" applyNumberFormat="1" applyFont="1" applyBorder="1" applyAlignment="1">
      <alignment horizontal="right"/>
    </xf>
    <xf numFmtId="176" fontId="11" fillId="0" borderId="23" xfId="3" applyNumberFormat="1" applyFont="1" applyBorder="1" applyAlignment="1">
      <alignment horizontal="right"/>
    </xf>
    <xf numFmtId="176" fontId="11" fillId="0" borderId="22" xfId="3" applyNumberFormat="1" applyFont="1" applyBorder="1" applyAlignment="1">
      <alignment horizontal="right"/>
    </xf>
    <xf numFmtId="0" fontId="9" fillId="0" borderId="19" xfId="2" applyFont="1" applyBorder="1" applyAlignment="1">
      <alignment horizontal="left" vertical="center"/>
    </xf>
    <xf numFmtId="176" fontId="9" fillId="0" borderId="20" xfId="2" applyNumberFormat="1" applyFont="1" applyBorder="1" applyAlignment="1">
      <alignment horizontal="right" vertical="center"/>
    </xf>
    <xf numFmtId="176" fontId="9" fillId="0" borderId="21" xfId="2" applyNumberFormat="1" applyFont="1" applyBorder="1" applyAlignment="1">
      <alignment horizontal="right" vertical="center"/>
    </xf>
    <xf numFmtId="176" fontId="9" fillId="0" borderId="39" xfId="3" applyNumberFormat="1" applyFont="1" applyBorder="1" applyAlignment="1">
      <alignment horizontal="right" vertical="top"/>
    </xf>
    <xf numFmtId="176" fontId="9" fillId="0" borderId="23" xfId="3" applyNumberFormat="1" applyFont="1" applyBorder="1" applyAlignment="1">
      <alignment horizontal="right" vertical="top"/>
    </xf>
    <xf numFmtId="176" fontId="9" fillId="0" borderId="22" xfId="3" applyNumberFormat="1" applyFont="1" applyBorder="1" applyAlignment="1">
      <alignment horizontal="right" vertical="top"/>
    </xf>
    <xf numFmtId="0" fontId="7" fillId="0" borderId="0" xfId="1" applyFont="1"/>
    <xf numFmtId="0" fontId="9" fillId="0" borderId="19" xfId="4" applyFont="1" applyBorder="1" applyAlignment="1">
      <alignment horizontal="left" vertical="top"/>
    </xf>
    <xf numFmtId="0" fontId="11" fillId="0" borderId="19" xfId="4" applyFont="1" applyBorder="1" applyAlignment="1">
      <alignment horizontal="left" vertical="top"/>
    </xf>
    <xf numFmtId="176" fontId="11" fillId="0" borderId="20" xfId="4" applyNumberFormat="1" applyFont="1" applyBorder="1" applyAlignment="1">
      <alignment horizontal="right" vertical="top"/>
    </xf>
    <xf numFmtId="176" fontId="11" fillId="0" borderId="21" xfId="4" applyNumberFormat="1" applyFont="1" applyBorder="1" applyAlignment="1">
      <alignment horizontal="right" vertical="top"/>
    </xf>
    <xf numFmtId="176" fontId="11" fillId="0" borderId="39" xfId="3" applyNumberFormat="1" applyFont="1" applyBorder="1" applyAlignment="1">
      <alignment horizontal="right" vertical="top"/>
    </xf>
    <xf numFmtId="176" fontId="11" fillId="0" borderId="23" xfId="3" applyNumberFormat="1" applyFont="1" applyBorder="1" applyAlignment="1">
      <alignment horizontal="right" vertical="top"/>
    </xf>
    <xf numFmtId="176" fontId="11" fillId="0" borderId="22" xfId="3" applyNumberFormat="1" applyFont="1" applyBorder="1" applyAlignment="1">
      <alignment horizontal="right" vertical="top"/>
    </xf>
    <xf numFmtId="176" fontId="9" fillId="0" borderId="20" xfId="4" applyNumberFormat="1" applyFont="1" applyBorder="1" applyAlignment="1">
      <alignment horizontal="right" vertical="top"/>
    </xf>
    <xf numFmtId="176" fontId="9" fillId="0" borderId="21" xfId="4" applyNumberFormat="1" applyFont="1" applyBorder="1" applyAlignment="1">
      <alignment horizontal="right" vertical="top"/>
    </xf>
    <xf numFmtId="0" fontId="9" fillId="0" borderId="5" xfId="4" applyFont="1" applyBorder="1" applyAlignment="1">
      <alignment horizontal="left" vertical="top"/>
    </xf>
    <xf numFmtId="176" fontId="9" fillId="0" borderId="40" xfId="4" applyNumberFormat="1" applyFont="1" applyBorder="1" applyAlignment="1">
      <alignment horizontal="right" vertical="top"/>
    </xf>
    <xf numFmtId="176" fontId="9" fillId="0" borderId="41" xfId="4" applyNumberFormat="1" applyFont="1" applyBorder="1" applyAlignment="1">
      <alignment horizontal="right" vertical="top"/>
    </xf>
    <xf numFmtId="176" fontId="9" fillId="0" borderId="15" xfId="3" applyNumberFormat="1" applyFont="1" applyBorder="1" applyAlignment="1">
      <alignment horizontal="right" vertical="top"/>
    </xf>
    <xf numFmtId="176" fontId="9" fillId="0" borderId="17" xfId="3" applyNumberFormat="1" applyFont="1" applyBorder="1" applyAlignment="1">
      <alignment horizontal="right" vertical="top"/>
    </xf>
    <xf numFmtId="176" fontId="9" fillId="0" borderId="42" xfId="3" applyNumberFormat="1" applyFont="1" applyBorder="1" applyAlignment="1">
      <alignment horizontal="right" vertical="top"/>
    </xf>
    <xf numFmtId="176" fontId="7" fillId="0" borderId="37" xfId="1" applyNumberFormat="1" applyFont="1" applyBorder="1"/>
    <xf numFmtId="176" fontId="7" fillId="0" borderId="38" xfId="1" applyNumberFormat="1" applyFont="1" applyBorder="1"/>
    <xf numFmtId="0" fontId="11" fillId="0" borderId="25" xfId="4" applyFont="1" applyBorder="1" applyAlignment="1">
      <alignment horizontal="left" vertical="top"/>
    </xf>
    <xf numFmtId="176" fontId="11" fillId="0" borderId="26" xfId="4" applyNumberFormat="1" applyFont="1" applyBorder="1" applyAlignment="1">
      <alignment horizontal="right" vertical="top"/>
    </xf>
    <xf numFmtId="176" fontId="11" fillId="0" borderId="27" xfId="4" applyNumberFormat="1" applyFont="1" applyBorder="1" applyAlignment="1">
      <alignment horizontal="right" vertical="top"/>
    </xf>
    <xf numFmtId="176" fontId="11" fillId="0" borderId="43" xfId="3" applyNumberFormat="1" applyFont="1" applyBorder="1" applyAlignment="1">
      <alignment horizontal="right" vertical="top"/>
    </xf>
    <xf numFmtId="176" fontId="11" fillId="0" borderId="29" xfId="3" applyNumberFormat="1" applyFont="1" applyBorder="1" applyAlignment="1">
      <alignment horizontal="right" vertical="top"/>
    </xf>
    <xf numFmtId="176" fontId="11" fillId="0" borderId="28" xfId="3" applyNumberFormat="1" applyFont="1" applyBorder="1" applyAlignment="1">
      <alignment horizontal="right" vertical="top"/>
    </xf>
    <xf numFmtId="3" fontId="5" fillId="0" borderId="0" xfId="1" applyNumberFormat="1" applyFont="1"/>
  </cellXfs>
  <cellStyles count="5">
    <cellStyle name="쉼표 [0] 2" xfId="3" xr:uid="{4C8C1280-6AF8-4683-9009-600057634548}"/>
    <cellStyle name="쉼표 [0] 2 4" xfId="4" xr:uid="{711316A8-1A7A-44A0-9F5A-2474F64D2AB2}"/>
    <cellStyle name="쉼표 2" xfId="2" xr:uid="{69E0BF8D-E45A-41D4-A35B-7513652A676D}"/>
    <cellStyle name="표준" xfId="0" builtinId="0"/>
    <cellStyle name="표준 2" xfId="1" xr:uid="{EE55D67B-C5C0-49F2-87A8-FBCBFA8250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EEBDB-A4AD-4B75-9DB3-3D8ECE5E955B}">
  <sheetPr>
    <pageSetUpPr fitToPage="1"/>
  </sheetPr>
  <dimension ref="A1:M50"/>
  <sheetViews>
    <sheetView tabSelected="1" workbookViewId="0">
      <selection activeCell="C21" sqref="C21"/>
    </sheetView>
  </sheetViews>
  <sheetFormatPr defaultRowHeight="12.75" x14ac:dyDescent="0.2"/>
  <cols>
    <col min="1" max="1" width="23.75" style="2" customWidth="1"/>
    <col min="2" max="2" width="12.125" style="41" customWidth="1"/>
    <col min="3" max="3" width="12.375" style="41" bestFit="1" customWidth="1"/>
    <col min="4" max="4" width="11.75" style="41" customWidth="1"/>
    <col min="5" max="5" width="12.375" style="41" bestFit="1" customWidth="1"/>
    <col min="6" max="6" width="12" style="41" customWidth="1"/>
    <col min="7" max="7" width="13" style="41" bestFit="1" customWidth="1"/>
    <col min="8" max="8" width="11.125" style="41" customWidth="1"/>
    <col min="9" max="9" width="13" style="41" bestFit="1" customWidth="1"/>
    <col min="10" max="10" width="12" style="41" customWidth="1"/>
    <col min="11" max="11" width="11.5" style="41" customWidth="1"/>
    <col min="12" max="12" width="11" style="41" customWidth="1"/>
    <col min="13" max="13" width="11.75" style="41" customWidth="1"/>
    <col min="14" max="256" width="9" style="2"/>
    <col min="257" max="257" width="23.75" style="2" customWidth="1"/>
    <col min="258" max="258" width="12.125" style="2" customWidth="1"/>
    <col min="259" max="259" width="12.375" style="2" bestFit="1" customWidth="1"/>
    <col min="260" max="260" width="11.75" style="2" customWidth="1"/>
    <col min="261" max="261" width="12.375" style="2" bestFit="1" customWidth="1"/>
    <col min="262" max="262" width="12" style="2" customWidth="1"/>
    <col min="263" max="263" width="13" style="2" bestFit="1" customWidth="1"/>
    <col min="264" max="264" width="11.125" style="2" customWidth="1"/>
    <col min="265" max="265" width="13" style="2" bestFit="1" customWidth="1"/>
    <col min="266" max="266" width="12" style="2" customWidth="1"/>
    <col min="267" max="267" width="11.5" style="2" customWidth="1"/>
    <col min="268" max="268" width="11" style="2" customWidth="1"/>
    <col min="269" max="269" width="11.75" style="2" customWidth="1"/>
    <col min="270" max="512" width="9" style="2"/>
    <col min="513" max="513" width="23.75" style="2" customWidth="1"/>
    <col min="514" max="514" width="12.125" style="2" customWidth="1"/>
    <col min="515" max="515" width="12.375" style="2" bestFit="1" customWidth="1"/>
    <col min="516" max="516" width="11.75" style="2" customWidth="1"/>
    <col min="517" max="517" width="12.375" style="2" bestFit="1" customWidth="1"/>
    <col min="518" max="518" width="12" style="2" customWidth="1"/>
    <col min="519" max="519" width="13" style="2" bestFit="1" customWidth="1"/>
    <col min="520" max="520" width="11.125" style="2" customWidth="1"/>
    <col min="521" max="521" width="13" style="2" bestFit="1" customWidth="1"/>
    <col min="522" max="522" width="12" style="2" customWidth="1"/>
    <col min="523" max="523" width="11.5" style="2" customWidth="1"/>
    <col min="524" max="524" width="11" style="2" customWidth="1"/>
    <col min="525" max="525" width="11.75" style="2" customWidth="1"/>
    <col min="526" max="768" width="9" style="2"/>
    <col min="769" max="769" width="23.75" style="2" customWidth="1"/>
    <col min="770" max="770" width="12.125" style="2" customWidth="1"/>
    <col min="771" max="771" width="12.375" style="2" bestFit="1" customWidth="1"/>
    <col min="772" max="772" width="11.75" style="2" customWidth="1"/>
    <col min="773" max="773" width="12.375" style="2" bestFit="1" customWidth="1"/>
    <col min="774" max="774" width="12" style="2" customWidth="1"/>
    <col min="775" max="775" width="13" style="2" bestFit="1" customWidth="1"/>
    <col min="776" max="776" width="11.125" style="2" customWidth="1"/>
    <col min="777" max="777" width="13" style="2" bestFit="1" customWidth="1"/>
    <col min="778" max="778" width="12" style="2" customWidth="1"/>
    <col min="779" max="779" width="11.5" style="2" customWidth="1"/>
    <col min="780" max="780" width="11" style="2" customWidth="1"/>
    <col min="781" max="781" width="11.75" style="2" customWidth="1"/>
    <col min="782" max="1024" width="9" style="2"/>
    <col min="1025" max="1025" width="23.75" style="2" customWidth="1"/>
    <col min="1026" max="1026" width="12.125" style="2" customWidth="1"/>
    <col min="1027" max="1027" width="12.375" style="2" bestFit="1" customWidth="1"/>
    <col min="1028" max="1028" width="11.75" style="2" customWidth="1"/>
    <col min="1029" max="1029" width="12.375" style="2" bestFit="1" customWidth="1"/>
    <col min="1030" max="1030" width="12" style="2" customWidth="1"/>
    <col min="1031" max="1031" width="13" style="2" bestFit="1" customWidth="1"/>
    <col min="1032" max="1032" width="11.125" style="2" customWidth="1"/>
    <col min="1033" max="1033" width="13" style="2" bestFit="1" customWidth="1"/>
    <col min="1034" max="1034" width="12" style="2" customWidth="1"/>
    <col min="1035" max="1035" width="11.5" style="2" customWidth="1"/>
    <col min="1036" max="1036" width="11" style="2" customWidth="1"/>
    <col min="1037" max="1037" width="11.75" style="2" customWidth="1"/>
    <col min="1038" max="1280" width="9" style="2"/>
    <col min="1281" max="1281" width="23.75" style="2" customWidth="1"/>
    <col min="1282" max="1282" width="12.125" style="2" customWidth="1"/>
    <col min="1283" max="1283" width="12.375" style="2" bestFit="1" customWidth="1"/>
    <col min="1284" max="1284" width="11.75" style="2" customWidth="1"/>
    <col min="1285" max="1285" width="12.375" style="2" bestFit="1" customWidth="1"/>
    <col min="1286" max="1286" width="12" style="2" customWidth="1"/>
    <col min="1287" max="1287" width="13" style="2" bestFit="1" customWidth="1"/>
    <col min="1288" max="1288" width="11.125" style="2" customWidth="1"/>
    <col min="1289" max="1289" width="13" style="2" bestFit="1" customWidth="1"/>
    <col min="1290" max="1290" width="12" style="2" customWidth="1"/>
    <col min="1291" max="1291" width="11.5" style="2" customWidth="1"/>
    <col min="1292" max="1292" width="11" style="2" customWidth="1"/>
    <col min="1293" max="1293" width="11.75" style="2" customWidth="1"/>
    <col min="1294" max="1536" width="9" style="2"/>
    <col min="1537" max="1537" width="23.75" style="2" customWidth="1"/>
    <col min="1538" max="1538" width="12.125" style="2" customWidth="1"/>
    <col min="1539" max="1539" width="12.375" style="2" bestFit="1" customWidth="1"/>
    <col min="1540" max="1540" width="11.75" style="2" customWidth="1"/>
    <col min="1541" max="1541" width="12.375" style="2" bestFit="1" customWidth="1"/>
    <col min="1542" max="1542" width="12" style="2" customWidth="1"/>
    <col min="1543" max="1543" width="13" style="2" bestFit="1" customWidth="1"/>
    <col min="1544" max="1544" width="11.125" style="2" customWidth="1"/>
    <col min="1545" max="1545" width="13" style="2" bestFit="1" customWidth="1"/>
    <col min="1546" max="1546" width="12" style="2" customWidth="1"/>
    <col min="1547" max="1547" width="11.5" style="2" customWidth="1"/>
    <col min="1548" max="1548" width="11" style="2" customWidth="1"/>
    <col min="1549" max="1549" width="11.75" style="2" customWidth="1"/>
    <col min="1550" max="1792" width="9" style="2"/>
    <col min="1793" max="1793" width="23.75" style="2" customWidth="1"/>
    <col min="1794" max="1794" width="12.125" style="2" customWidth="1"/>
    <col min="1795" max="1795" width="12.375" style="2" bestFit="1" customWidth="1"/>
    <col min="1796" max="1796" width="11.75" style="2" customWidth="1"/>
    <col min="1797" max="1797" width="12.375" style="2" bestFit="1" customWidth="1"/>
    <col min="1798" max="1798" width="12" style="2" customWidth="1"/>
    <col min="1799" max="1799" width="13" style="2" bestFit="1" customWidth="1"/>
    <col min="1800" max="1800" width="11.125" style="2" customWidth="1"/>
    <col min="1801" max="1801" width="13" style="2" bestFit="1" customWidth="1"/>
    <col min="1802" max="1802" width="12" style="2" customWidth="1"/>
    <col min="1803" max="1803" width="11.5" style="2" customWidth="1"/>
    <col min="1804" max="1804" width="11" style="2" customWidth="1"/>
    <col min="1805" max="1805" width="11.75" style="2" customWidth="1"/>
    <col min="1806" max="2048" width="9" style="2"/>
    <col min="2049" max="2049" width="23.75" style="2" customWidth="1"/>
    <col min="2050" max="2050" width="12.125" style="2" customWidth="1"/>
    <col min="2051" max="2051" width="12.375" style="2" bestFit="1" customWidth="1"/>
    <col min="2052" max="2052" width="11.75" style="2" customWidth="1"/>
    <col min="2053" max="2053" width="12.375" style="2" bestFit="1" customWidth="1"/>
    <col min="2054" max="2054" width="12" style="2" customWidth="1"/>
    <col min="2055" max="2055" width="13" style="2" bestFit="1" customWidth="1"/>
    <col min="2056" max="2056" width="11.125" style="2" customWidth="1"/>
    <col min="2057" max="2057" width="13" style="2" bestFit="1" customWidth="1"/>
    <col min="2058" max="2058" width="12" style="2" customWidth="1"/>
    <col min="2059" max="2059" width="11.5" style="2" customWidth="1"/>
    <col min="2060" max="2060" width="11" style="2" customWidth="1"/>
    <col min="2061" max="2061" width="11.75" style="2" customWidth="1"/>
    <col min="2062" max="2304" width="9" style="2"/>
    <col min="2305" max="2305" width="23.75" style="2" customWidth="1"/>
    <col min="2306" max="2306" width="12.125" style="2" customWidth="1"/>
    <col min="2307" max="2307" width="12.375" style="2" bestFit="1" customWidth="1"/>
    <col min="2308" max="2308" width="11.75" style="2" customWidth="1"/>
    <col min="2309" max="2309" width="12.375" style="2" bestFit="1" customWidth="1"/>
    <col min="2310" max="2310" width="12" style="2" customWidth="1"/>
    <col min="2311" max="2311" width="13" style="2" bestFit="1" customWidth="1"/>
    <col min="2312" max="2312" width="11.125" style="2" customWidth="1"/>
    <col min="2313" max="2313" width="13" style="2" bestFit="1" customWidth="1"/>
    <col min="2314" max="2314" width="12" style="2" customWidth="1"/>
    <col min="2315" max="2315" width="11.5" style="2" customWidth="1"/>
    <col min="2316" max="2316" width="11" style="2" customWidth="1"/>
    <col min="2317" max="2317" width="11.75" style="2" customWidth="1"/>
    <col min="2318" max="2560" width="9" style="2"/>
    <col min="2561" max="2561" width="23.75" style="2" customWidth="1"/>
    <col min="2562" max="2562" width="12.125" style="2" customWidth="1"/>
    <col min="2563" max="2563" width="12.375" style="2" bestFit="1" customWidth="1"/>
    <col min="2564" max="2564" width="11.75" style="2" customWidth="1"/>
    <col min="2565" max="2565" width="12.375" style="2" bestFit="1" customWidth="1"/>
    <col min="2566" max="2566" width="12" style="2" customWidth="1"/>
    <col min="2567" max="2567" width="13" style="2" bestFit="1" customWidth="1"/>
    <col min="2568" max="2568" width="11.125" style="2" customWidth="1"/>
    <col min="2569" max="2569" width="13" style="2" bestFit="1" customWidth="1"/>
    <col min="2570" max="2570" width="12" style="2" customWidth="1"/>
    <col min="2571" max="2571" width="11.5" style="2" customWidth="1"/>
    <col min="2572" max="2572" width="11" style="2" customWidth="1"/>
    <col min="2573" max="2573" width="11.75" style="2" customWidth="1"/>
    <col min="2574" max="2816" width="9" style="2"/>
    <col min="2817" max="2817" width="23.75" style="2" customWidth="1"/>
    <col min="2818" max="2818" width="12.125" style="2" customWidth="1"/>
    <col min="2819" max="2819" width="12.375" style="2" bestFit="1" customWidth="1"/>
    <col min="2820" max="2820" width="11.75" style="2" customWidth="1"/>
    <col min="2821" max="2821" width="12.375" style="2" bestFit="1" customWidth="1"/>
    <col min="2822" max="2822" width="12" style="2" customWidth="1"/>
    <col min="2823" max="2823" width="13" style="2" bestFit="1" customWidth="1"/>
    <col min="2824" max="2824" width="11.125" style="2" customWidth="1"/>
    <col min="2825" max="2825" width="13" style="2" bestFit="1" customWidth="1"/>
    <col min="2826" max="2826" width="12" style="2" customWidth="1"/>
    <col min="2827" max="2827" width="11.5" style="2" customWidth="1"/>
    <col min="2828" max="2828" width="11" style="2" customWidth="1"/>
    <col min="2829" max="2829" width="11.75" style="2" customWidth="1"/>
    <col min="2830" max="3072" width="9" style="2"/>
    <col min="3073" max="3073" width="23.75" style="2" customWidth="1"/>
    <col min="3074" max="3074" width="12.125" style="2" customWidth="1"/>
    <col min="3075" max="3075" width="12.375" style="2" bestFit="1" customWidth="1"/>
    <col min="3076" max="3076" width="11.75" style="2" customWidth="1"/>
    <col min="3077" max="3077" width="12.375" style="2" bestFit="1" customWidth="1"/>
    <col min="3078" max="3078" width="12" style="2" customWidth="1"/>
    <col min="3079" max="3079" width="13" style="2" bestFit="1" customWidth="1"/>
    <col min="3080" max="3080" width="11.125" style="2" customWidth="1"/>
    <col min="3081" max="3081" width="13" style="2" bestFit="1" customWidth="1"/>
    <col min="3082" max="3082" width="12" style="2" customWidth="1"/>
    <col min="3083" max="3083" width="11.5" style="2" customWidth="1"/>
    <col min="3084" max="3084" width="11" style="2" customWidth="1"/>
    <col min="3085" max="3085" width="11.75" style="2" customWidth="1"/>
    <col min="3086" max="3328" width="9" style="2"/>
    <col min="3329" max="3329" width="23.75" style="2" customWidth="1"/>
    <col min="3330" max="3330" width="12.125" style="2" customWidth="1"/>
    <col min="3331" max="3331" width="12.375" style="2" bestFit="1" customWidth="1"/>
    <col min="3332" max="3332" width="11.75" style="2" customWidth="1"/>
    <col min="3333" max="3333" width="12.375" style="2" bestFit="1" customWidth="1"/>
    <col min="3334" max="3334" width="12" style="2" customWidth="1"/>
    <col min="3335" max="3335" width="13" style="2" bestFit="1" customWidth="1"/>
    <col min="3336" max="3336" width="11.125" style="2" customWidth="1"/>
    <col min="3337" max="3337" width="13" style="2" bestFit="1" customWidth="1"/>
    <col min="3338" max="3338" width="12" style="2" customWidth="1"/>
    <col min="3339" max="3339" width="11.5" style="2" customWidth="1"/>
    <col min="3340" max="3340" width="11" style="2" customWidth="1"/>
    <col min="3341" max="3341" width="11.75" style="2" customWidth="1"/>
    <col min="3342" max="3584" width="9" style="2"/>
    <col min="3585" max="3585" width="23.75" style="2" customWidth="1"/>
    <col min="3586" max="3586" width="12.125" style="2" customWidth="1"/>
    <col min="3587" max="3587" width="12.375" style="2" bestFit="1" customWidth="1"/>
    <col min="3588" max="3588" width="11.75" style="2" customWidth="1"/>
    <col min="3589" max="3589" width="12.375" style="2" bestFit="1" customWidth="1"/>
    <col min="3590" max="3590" width="12" style="2" customWidth="1"/>
    <col min="3591" max="3591" width="13" style="2" bestFit="1" customWidth="1"/>
    <col min="3592" max="3592" width="11.125" style="2" customWidth="1"/>
    <col min="3593" max="3593" width="13" style="2" bestFit="1" customWidth="1"/>
    <col min="3594" max="3594" width="12" style="2" customWidth="1"/>
    <col min="3595" max="3595" width="11.5" style="2" customWidth="1"/>
    <col min="3596" max="3596" width="11" style="2" customWidth="1"/>
    <col min="3597" max="3597" width="11.75" style="2" customWidth="1"/>
    <col min="3598" max="3840" width="9" style="2"/>
    <col min="3841" max="3841" width="23.75" style="2" customWidth="1"/>
    <col min="3842" max="3842" width="12.125" style="2" customWidth="1"/>
    <col min="3843" max="3843" width="12.375" style="2" bestFit="1" customWidth="1"/>
    <col min="3844" max="3844" width="11.75" style="2" customWidth="1"/>
    <col min="3845" max="3845" width="12.375" style="2" bestFit="1" customWidth="1"/>
    <col min="3846" max="3846" width="12" style="2" customWidth="1"/>
    <col min="3847" max="3847" width="13" style="2" bestFit="1" customWidth="1"/>
    <col min="3848" max="3848" width="11.125" style="2" customWidth="1"/>
    <col min="3849" max="3849" width="13" style="2" bestFit="1" customWidth="1"/>
    <col min="3850" max="3850" width="12" style="2" customWidth="1"/>
    <col min="3851" max="3851" width="11.5" style="2" customWidth="1"/>
    <col min="3852" max="3852" width="11" style="2" customWidth="1"/>
    <col min="3853" max="3853" width="11.75" style="2" customWidth="1"/>
    <col min="3854" max="4096" width="9" style="2"/>
    <col min="4097" max="4097" width="23.75" style="2" customWidth="1"/>
    <col min="4098" max="4098" width="12.125" style="2" customWidth="1"/>
    <col min="4099" max="4099" width="12.375" style="2" bestFit="1" customWidth="1"/>
    <col min="4100" max="4100" width="11.75" style="2" customWidth="1"/>
    <col min="4101" max="4101" width="12.375" style="2" bestFit="1" customWidth="1"/>
    <col min="4102" max="4102" width="12" style="2" customWidth="1"/>
    <col min="4103" max="4103" width="13" style="2" bestFit="1" customWidth="1"/>
    <col min="4104" max="4104" width="11.125" style="2" customWidth="1"/>
    <col min="4105" max="4105" width="13" style="2" bestFit="1" customWidth="1"/>
    <col min="4106" max="4106" width="12" style="2" customWidth="1"/>
    <col min="4107" max="4107" width="11.5" style="2" customWidth="1"/>
    <col min="4108" max="4108" width="11" style="2" customWidth="1"/>
    <col min="4109" max="4109" width="11.75" style="2" customWidth="1"/>
    <col min="4110" max="4352" width="9" style="2"/>
    <col min="4353" max="4353" width="23.75" style="2" customWidth="1"/>
    <col min="4354" max="4354" width="12.125" style="2" customWidth="1"/>
    <col min="4355" max="4355" width="12.375" style="2" bestFit="1" customWidth="1"/>
    <col min="4356" max="4356" width="11.75" style="2" customWidth="1"/>
    <col min="4357" max="4357" width="12.375" style="2" bestFit="1" customWidth="1"/>
    <col min="4358" max="4358" width="12" style="2" customWidth="1"/>
    <col min="4359" max="4359" width="13" style="2" bestFit="1" customWidth="1"/>
    <col min="4360" max="4360" width="11.125" style="2" customWidth="1"/>
    <col min="4361" max="4361" width="13" style="2" bestFit="1" customWidth="1"/>
    <col min="4362" max="4362" width="12" style="2" customWidth="1"/>
    <col min="4363" max="4363" width="11.5" style="2" customWidth="1"/>
    <col min="4364" max="4364" width="11" style="2" customWidth="1"/>
    <col min="4365" max="4365" width="11.75" style="2" customWidth="1"/>
    <col min="4366" max="4608" width="9" style="2"/>
    <col min="4609" max="4609" width="23.75" style="2" customWidth="1"/>
    <col min="4610" max="4610" width="12.125" style="2" customWidth="1"/>
    <col min="4611" max="4611" width="12.375" style="2" bestFit="1" customWidth="1"/>
    <col min="4612" max="4612" width="11.75" style="2" customWidth="1"/>
    <col min="4613" max="4613" width="12.375" style="2" bestFit="1" customWidth="1"/>
    <col min="4614" max="4614" width="12" style="2" customWidth="1"/>
    <col min="4615" max="4615" width="13" style="2" bestFit="1" customWidth="1"/>
    <col min="4616" max="4616" width="11.125" style="2" customWidth="1"/>
    <col min="4617" max="4617" width="13" style="2" bestFit="1" customWidth="1"/>
    <col min="4618" max="4618" width="12" style="2" customWidth="1"/>
    <col min="4619" max="4619" width="11.5" style="2" customWidth="1"/>
    <col min="4620" max="4620" width="11" style="2" customWidth="1"/>
    <col min="4621" max="4621" width="11.75" style="2" customWidth="1"/>
    <col min="4622" max="4864" width="9" style="2"/>
    <col min="4865" max="4865" width="23.75" style="2" customWidth="1"/>
    <col min="4866" max="4866" width="12.125" style="2" customWidth="1"/>
    <col min="4867" max="4867" width="12.375" style="2" bestFit="1" customWidth="1"/>
    <col min="4868" max="4868" width="11.75" style="2" customWidth="1"/>
    <col min="4869" max="4869" width="12.375" style="2" bestFit="1" customWidth="1"/>
    <col min="4870" max="4870" width="12" style="2" customWidth="1"/>
    <col min="4871" max="4871" width="13" style="2" bestFit="1" customWidth="1"/>
    <col min="4872" max="4872" width="11.125" style="2" customWidth="1"/>
    <col min="4873" max="4873" width="13" style="2" bestFit="1" customWidth="1"/>
    <col min="4874" max="4874" width="12" style="2" customWidth="1"/>
    <col min="4875" max="4875" width="11.5" style="2" customWidth="1"/>
    <col min="4876" max="4876" width="11" style="2" customWidth="1"/>
    <col min="4877" max="4877" width="11.75" style="2" customWidth="1"/>
    <col min="4878" max="5120" width="9" style="2"/>
    <col min="5121" max="5121" width="23.75" style="2" customWidth="1"/>
    <col min="5122" max="5122" width="12.125" style="2" customWidth="1"/>
    <col min="5123" max="5123" width="12.375" style="2" bestFit="1" customWidth="1"/>
    <col min="5124" max="5124" width="11.75" style="2" customWidth="1"/>
    <col min="5125" max="5125" width="12.375" style="2" bestFit="1" customWidth="1"/>
    <col min="5126" max="5126" width="12" style="2" customWidth="1"/>
    <col min="5127" max="5127" width="13" style="2" bestFit="1" customWidth="1"/>
    <col min="5128" max="5128" width="11.125" style="2" customWidth="1"/>
    <col min="5129" max="5129" width="13" style="2" bestFit="1" customWidth="1"/>
    <col min="5130" max="5130" width="12" style="2" customWidth="1"/>
    <col min="5131" max="5131" width="11.5" style="2" customWidth="1"/>
    <col min="5132" max="5132" width="11" style="2" customWidth="1"/>
    <col min="5133" max="5133" width="11.75" style="2" customWidth="1"/>
    <col min="5134" max="5376" width="9" style="2"/>
    <col min="5377" max="5377" width="23.75" style="2" customWidth="1"/>
    <col min="5378" max="5378" width="12.125" style="2" customWidth="1"/>
    <col min="5379" max="5379" width="12.375" style="2" bestFit="1" customWidth="1"/>
    <col min="5380" max="5380" width="11.75" style="2" customWidth="1"/>
    <col min="5381" max="5381" width="12.375" style="2" bestFit="1" customWidth="1"/>
    <col min="5382" max="5382" width="12" style="2" customWidth="1"/>
    <col min="5383" max="5383" width="13" style="2" bestFit="1" customWidth="1"/>
    <col min="5384" max="5384" width="11.125" style="2" customWidth="1"/>
    <col min="5385" max="5385" width="13" style="2" bestFit="1" customWidth="1"/>
    <col min="5386" max="5386" width="12" style="2" customWidth="1"/>
    <col min="5387" max="5387" width="11.5" style="2" customWidth="1"/>
    <col min="5388" max="5388" width="11" style="2" customWidth="1"/>
    <col min="5389" max="5389" width="11.75" style="2" customWidth="1"/>
    <col min="5390" max="5632" width="9" style="2"/>
    <col min="5633" max="5633" width="23.75" style="2" customWidth="1"/>
    <col min="5634" max="5634" width="12.125" style="2" customWidth="1"/>
    <col min="5635" max="5635" width="12.375" style="2" bestFit="1" customWidth="1"/>
    <col min="5636" max="5636" width="11.75" style="2" customWidth="1"/>
    <col min="5637" max="5637" width="12.375" style="2" bestFit="1" customWidth="1"/>
    <col min="5638" max="5638" width="12" style="2" customWidth="1"/>
    <col min="5639" max="5639" width="13" style="2" bestFit="1" customWidth="1"/>
    <col min="5640" max="5640" width="11.125" style="2" customWidth="1"/>
    <col min="5641" max="5641" width="13" style="2" bestFit="1" customWidth="1"/>
    <col min="5642" max="5642" width="12" style="2" customWidth="1"/>
    <col min="5643" max="5643" width="11.5" style="2" customWidth="1"/>
    <col min="5644" max="5644" width="11" style="2" customWidth="1"/>
    <col min="5645" max="5645" width="11.75" style="2" customWidth="1"/>
    <col min="5646" max="5888" width="9" style="2"/>
    <col min="5889" max="5889" width="23.75" style="2" customWidth="1"/>
    <col min="5890" max="5890" width="12.125" style="2" customWidth="1"/>
    <col min="5891" max="5891" width="12.375" style="2" bestFit="1" customWidth="1"/>
    <col min="5892" max="5892" width="11.75" style="2" customWidth="1"/>
    <col min="5893" max="5893" width="12.375" style="2" bestFit="1" customWidth="1"/>
    <col min="5894" max="5894" width="12" style="2" customWidth="1"/>
    <col min="5895" max="5895" width="13" style="2" bestFit="1" customWidth="1"/>
    <col min="5896" max="5896" width="11.125" style="2" customWidth="1"/>
    <col min="5897" max="5897" width="13" style="2" bestFit="1" customWidth="1"/>
    <col min="5898" max="5898" width="12" style="2" customWidth="1"/>
    <col min="5899" max="5899" width="11.5" style="2" customWidth="1"/>
    <col min="5900" max="5900" width="11" style="2" customWidth="1"/>
    <col min="5901" max="5901" width="11.75" style="2" customWidth="1"/>
    <col min="5902" max="6144" width="9" style="2"/>
    <col min="6145" max="6145" width="23.75" style="2" customWidth="1"/>
    <col min="6146" max="6146" width="12.125" style="2" customWidth="1"/>
    <col min="6147" max="6147" width="12.375" style="2" bestFit="1" customWidth="1"/>
    <col min="6148" max="6148" width="11.75" style="2" customWidth="1"/>
    <col min="6149" max="6149" width="12.375" style="2" bestFit="1" customWidth="1"/>
    <col min="6150" max="6150" width="12" style="2" customWidth="1"/>
    <col min="6151" max="6151" width="13" style="2" bestFit="1" customWidth="1"/>
    <col min="6152" max="6152" width="11.125" style="2" customWidth="1"/>
    <col min="6153" max="6153" width="13" style="2" bestFit="1" customWidth="1"/>
    <col min="6154" max="6154" width="12" style="2" customWidth="1"/>
    <col min="6155" max="6155" width="11.5" style="2" customWidth="1"/>
    <col min="6156" max="6156" width="11" style="2" customWidth="1"/>
    <col min="6157" max="6157" width="11.75" style="2" customWidth="1"/>
    <col min="6158" max="6400" width="9" style="2"/>
    <col min="6401" max="6401" width="23.75" style="2" customWidth="1"/>
    <col min="6402" max="6402" width="12.125" style="2" customWidth="1"/>
    <col min="6403" max="6403" width="12.375" style="2" bestFit="1" customWidth="1"/>
    <col min="6404" max="6404" width="11.75" style="2" customWidth="1"/>
    <col min="6405" max="6405" width="12.375" style="2" bestFit="1" customWidth="1"/>
    <col min="6406" max="6406" width="12" style="2" customWidth="1"/>
    <col min="6407" max="6407" width="13" style="2" bestFit="1" customWidth="1"/>
    <col min="6408" max="6408" width="11.125" style="2" customWidth="1"/>
    <col min="6409" max="6409" width="13" style="2" bestFit="1" customWidth="1"/>
    <col min="6410" max="6410" width="12" style="2" customWidth="1"/>
    <col min="6411" max="6411" width="11.5" style="2" customWidth="1"/>
    <col min="6412" max="6412" width="11" style="2" customWidth="1"/>
    <col min="6413" max="6413" width="11.75" style="2" customWidth="1"/>
    <col min="6414" max="6656" width="9" style="2"/>
    <col min="6657" max="6657" width="23.75" style="2" customWidth="1"/>
    <col min="6658" max="6658" width="12.125" style="2" customWidth="1"/>
    <col min="6659" max="6659" width="12.375" style="2" bestFit="1" customWidth="1"/>
    <col min="6660" max="6660" width="11.75" style="2" customWidth="1"/>
    <col min="6661" max="6661" width="12.375" style="2" bestFit="1" customWidth="1"/>
    <col min="6662" max="6662" width="12" style="2" customWidth="1"/>
    <col min="6663" max="6663" width="13" style="2" bestFit="1" customWidth="1"/>
    <col min="6664" max="6664" width="11.125" style="2" customWidth="1"/>
    <col min="6665" max="6665" width="13" style="2" bestFit="1" customWidth="1"/>
    <col min="6666" max="6666" width="12" style="2" customWidth="1"/>
    <col min="6667" max="6667" width="11.5" style="2" customWidth="1"/>
    <col min="6668" max="6668" width="11" style="2" customWidth="1"/>
    <col min="6669" max="6669" width="11.75" style="2" customWidth="1"/>
    <col min="6670" max="6912" width="9" style="2"/>
    <col min="6913" max="6913" width="23.75" style="2" customWidth="1"/>
    <col min="6914" max="6914" width="12.125" style="2" customWidth="1"/>
    <col min="6915" max="6915" width="12.375" style="2" bestFit="1" customWidth="1"/>
    <col min="6916" max="6916" width="11.75" style="2" customWidth="1"/>
    <col min="6917" max="6917" width="12.375" style="2" bestFit="1" customWidth="1"/>
    <col min="6918" max="6918" width="12" style="2" customWidth="1"/>
    <col min="6919" max="6919" width="13" style="2" bestFit="1" customWidth="1"/>
    <col min="6920" max="6920" width="11.125" style="2" customWidth="1"/>
    <col min="6921" max="6921" width="13" style="2" bestFit="1" customWidth="1"/>
    <col min="6922" max="6922" width="12" style="2" customWidth="1"/>
    <col min="6923" max="6923" width="11.5" style="2" customWidth="1"/>
    <col min="6924" max="6924" width="11" style="2" customWidth="1"/>
    <col min="6925" max="6925" width="11.75" style="2" customWidth="1"/>
    <col min="6926" max="7168" width="9" style="2"/>
    <col min="7169" max="7169" width="23.75" style="2" customWidth="1"/>
    <col min="7170" max="7170" width="12.125" style="2" customWidth="1"/>
    <col min="7171" max="7171" width="12.375" style="2" bestFit="1" customWidth="1"/>
    <col min="7172" max="7172" width="11.75" style="2" customWidth="1"/>
    <col min="7173" max="7173" width="12.375" style="2" bestFit="1" customWidth="1"/>
    <col min="7174" max="7174" width="12" style="2" customWidth="1"/>
    <col min="7175" max="7175" width="13" style="2" bestFit="1" customWidth="1"/>
    <col min="7176" max="7176" width="11.125" style="2" customWidth="1"/>
    <col min="7177" max="7177" width="13" style="2" bestFit="1" customWidth="1"/>
    <col min="7178" max="7178" width="12" style="2" customWidth="1"/>
    <col min="7179" max="7179" width="11.5" style="2" customWidth="1"/>
    <col min="7180" max="7180" width="11" style="2" customWidth="1"/>
    <col min="7181" max="7181" width="11.75" style="2" customWidth="1"/>
    <col min="7182" max="7424" width="9" style="2"/>
    <col min="7425" max="7425" width="23.75" style="2" customWidth="1"/>
    <col min="7426" max="7426" width="12.125" style="2" customWidth="1"/>
    <col min="7427" max="7427" width="12.375" style="2" bestFit="1" customWidth="1"/>
    <col min="7428" max="7428" width="11.75" style="2" customWidth="1"/>
    <col min="7429" max="7429" width="12.375" style="2" bestFit="1" customWidth="1"/>
    <col min="7430" max="7430" width="12" style="2" customWidth="1"/>
    <col min="7431" max="7431" width="13" style="2" bestFit="1" customWidth="1"/>
    <col min="7432" max="7432" width="11.125" style="2" customWidth="1"/>
    <col min="7433" max="7433" width="13" style="2" bestFit="1" customWidth="1"/>
    <col min="7434" max="7434" width="12" style="2" customWidth="1"/>
    <col min="7435" max="7435" width="11.5" style="2" customWidth="1"/>
    <col min="7436" max="7436" width="11" style="2" customWidth="1"/>
    <col min="7437" max="7437" width="11.75" style="2" customWidth="1"/>
    <col min="7438" max="7680" width="9" style="2"/>
    <col min="7681" max="7681" width="23.75" style="2" customWidth="1"/>
    <col min="7682" max="7682" width="12.125" style="2" customWidth="1"/>
    <col min="7683" max="7683" width="12.375" style="2" bestFit="1" customWidth="1"/>
    <col min="7684" max="7684" width="11.75" style="2" customWidth="1"/>
    <col min="7685" max="7685" width="12.375" style="2" bestFit="1" customWidth="1"/>
    <col min="7686" max="7686" width="12" style="2" customWidth="1"/>
    <col min="7687" max="7687" width="13" style="2" bestFit="1" customWidth="1"/>
    <col min="7688" max="7688" width="11.125" style="2" customWidth="1"/>
    <col min="7689" max="7689" width="13" style="2" bestFit="1" customWidth="1"/>
    <col min="7690" max="7690" width="12" style="2" customWidth="1"/>
    <col min="7691" max="7691" width="11.5" style="2" customWidth="1"/>
    <col min="7692" max="7692" width="11" style="2" customWidth="1"/>
    <col min="7693" max="7693" width="11.75" style="2" customWidth="1"/>
    <col min="7694" max="7936" width="9" style="2"/>
    <col min="7937" max="7937" width="23.75" style="2" customWidth="1"/>
    <col min="7938" max="7938" width="12.125" style="2" customWidth="1"/>
    <col min="7939" max="7939" width="12.375" style="2" bestFit="1" customWidth="1"/>
    <col min="7940" max="7940" width="11.75" style="2" customWidth="1"/>
    <col min="7941" max="7941" width="12.375" style="2" bestFit="1" customWidth="1"/>
    <col min="7942" max="7942" width="12" style="2" customWidth="1"/>
    <col min="7943" max="7943" width="13" style="2" bestFit="1" customWidth="1"/>
    <col min="7944" max="7944" width="11.125" style="2" customWidth="1"/>
    <col min="7945" max="7945" width="13" style="2" bestFit="1" customWidth="1"/>
    <col min="7946" max="7946" width="12" style="2" customWidth="1"/>
    <col min="7947" max="7947" width="11.5" style="2" customWidth="1"/>
    <col min="7948" max="7948" width="11" style="2" customWidth="1"/>
    <col min="7949" max="7949" width="11.75" style="2" customWidth="1"/>
    <col min="7950" max="8192" width="9" style="2"/>
    <col min="8193" max="8193" width="23.75" style="2" customWidth="1"/>
    <col min="8194" max="8194" width="12.125" style="2" customWidth="1"/>
    <col min="8195" max="8195" width="12.375" style="2" bestFit="1" customWidth="1"/>
    <col min="8196" max="8196" width="11.75" style="2" customWidth="1"/>
    <col min="8197" max="8197" width="12.375" style="2" bestFit="1" customWidth="1"/>
    <col min="8198" max="8198" width="12" style="2" customWidth="1"/>
    <col min="8199" max="8199" width="13" style="2" bestFit="1" customWidth="1"/>
    <col min="8200" max="8200" width="11.125" style="2" customWidth="1"/>
    <col min="8201" max="8201" width="13" style="2" bestFit="1" customWidth="1"/>
    <col min="8202" max="8202" width="12" style="2" customWidth="1"/>
    <col min="8203" max="8203" width="11.5" style="2" customWidth="1"/>
    <col min="8204" max="8204" width="11" style="2" customWidth="1"/>
    <col min="8205" max="8205" width="11.75" style="2" customWidth="1"/>
    <col min="8206" max="8448" width="9" style="2"/>
    <col min="8449" max="8449" width="23.75" style="2" customWidth="1"/>
    <col min="8450" max="8450" width="12.125" style="2" customWidth="1"/>
    <col min="8451" max="8451" width="12.375" style="2" bestFit="1" customWidth="1"/>
    <col min="8452" max="8452" width="11.75" style="2" customWidth="1"/>
    <col min="8453" max="8453" width="12.375" style="2" bestFit="1" customWidth="1"/>
    <col min="8454" max="8454" width="12" style="2" customWidth="1"/>
    <col min="8455" max="8455" width="13" style="2" bestFit="1" customWidth="1"/>
    <col min="8456" max="8456" width="11.125" style="2" customWidth="1"/>
    <col min="8457" max="8457" width="13" style="2" bestFit="1" customWidth="1"/>
    <col min="8458" max="8458" width="12" style="2" customWidth="1"/>
    <col min="8459" max="8459" width="11.5" style="2" customWidth="1"/>
    <col min="8460" max="8460" width="11" style="2" customWidth="1"/>
    <col min="8461" max="8461" width="11.75" style="2" customWidth="1"/>
    <col min="8462" max="8704" width="9" style="2"/>
    <col min="8705" max="8705" width="23.75" style="2" customWidth="1"/>
    <col min="8706" max="8706" width="12.125" style="2" customWidth="1"/>
    <col min="8707" max="8707" width="12.375" style="2" bestFit="1" customWidth="1"/>
    <col min="8708" max="8708" width="11.75" style="2" customWidth="1"/>
    <col min="8709" max="8709" width="12.375" style="2" bestFit="1" customWidth="1"/>
    <col min="8710" max="8710" width="12" style="2" customWidth="1"/>
    <col min="8711" max="8711" width="13" style="2" bestFit="1" customWidth="1"/>
    <col min="8712" max="8712" width="11.125" style="2" customWidth="1"/>
    <col min="8713" max="8713" width="13" style="2" bestFit="1" customWidth="1"/>
    <col min="8714" max="8714" width="12" style="2" customWidth="1"/>
    <col min="8715" max="8715" width="11.5" style="2" customWidth="1"/>
    <col min="8716" max="8716" width="11" style="2" customWidth="1"/>
    <col min="8717" max="8717" width="11.75" style="2" customWidth="1"/>
    <col min="8718" max="8960" width="9" style="2"/>
    <col min="8961" max="8961" width="23.75" style="2" customWidth="1"/>
    <col min="8962" max="8962" width="12.125" style="2" customWidth="1"/>
    <col min="8963" max="8963" width="12.375" style="2" bestFit="1" customWidth="1"/>
    <col min="8964" max="8964" width="11.75" style="2" customWidth="1"/>
    <col min="8965" max="8965" width="12.375" style="2" bestFit="1" customWidth="1"/>
    <col min="8966" max="8966" width="12" style="2" customWidth="1"/>
    <col min="8967" max="8967" width="13" style="2" bestFit="1" customWidth="1"/>
    <col min="8968" max="8968" width="11.125" style="2" customWidth="1"/>
    <col min="8969" max="8969" width="13" style="2" bestFit="1" customWidth="1"/>
    <col min="8970" max="8970" width="12" style="2" customWidth="1"/>
    <col min="8971" max="8971" width="11.5" style="2" customWidth="1"/>
    <col min="8972" max="8972" width="11" style="2" customWidth="1"/>
    <col min="8973" max="8973" width="11.75" style="2" customWidth="1"/>
    <col min="8974" max="9216" width="9" style="2"/>
    <col min="9217" max="9217" width="23.75" style="2" customWidth="1"/>
    <col min="9218" max="9218" width="12.125" style="2" customWidth="1"/>
    <col min="9219" max="9219" width="12.375" style="2" bestFit="1" customWidth="1"/>
    <col min="9220" max="9220" width="11.75" style="2" customWidth="1"/>
    <col min="9221" max="9221" width="12.375" style="2" bestFit="1" customWidth="1"/>
    <col min="9222" max="9222" width="12" style="2" customWidth="1"/>
    <col min="9223" max="9223" width="13" style="2" bestFit="1" customWidth="1"/>
    <col min="9224" max="9224" width="11.125" style="2" customWidth="1"/>
    <col min="9225" max="9225" width="13" style="2" bestFit="1" customWidth="1"/>
    <col min="9226" max="9226" width="12" style="2" customWidth="1"/>
    <col min="9227" max="9227" width="11.5" style="2" customWidth="1"/>
    <col min="9228" max="9228" width="11" style="2" customWidth="1"/>
    <col min="9229" max="9229" width="11.75" style="2" customWidth="1"/>
    <col min="9230" max="9472" width="9" style="2"/>
    <col min="9473" max="9473" width="23.75" style="2" customWidth="1"/>
    <col min="9474" max="9474" width="12.125" style="2" customWidth="1"/>
    <col min="9475" max="9475" width="12.375" style="2" bestFit="1" customWidth="1"/>
    <col min="9476" max="9476" width="11.75" style="2" customWidth="1"/>
    <col min="9477" max="9477" width="12.375" style="2" bestFit="1" customWidth="1"/>
    <col min="9478" max="9478" width="12" style="2" customWidth="1"/>
    <col min="9479" max="9479" width="13" style="2" bestFit="1" customWidth="1"/>
    <col min="9480" max="9480" width="11.125" style="2" customWidth="1"/>
    <col min="9481" max="9481" width="13" style="2" bestFit="1" customWidth="1"/>
    <col min="9482" max="9482" width="12" style="2" customWidth="1"/>
    <col min="9483" max="9483" width="11.5" style="2" customWidth="1"/>
    <col min="9484" max="9484" width="11" style="2" customWidth="1"/>
    <col min="9485" max="9485" width="11.75" style="2" customWidth="1"/>
    <col min="9486" max="9728" width="9" style="2"/>
    <col min="9729" max="9729" width="23.75" style="2" customWidth="1"/>
    <col min="9730" max="9730" width="12.125" style="2" customWidth="1"/>
    <col min="9731" max="9731" width="12.375" style="2" bestFit="1" customWidth="1"/>
    <col min="9732" max="9732" width="11.75" style="2" customWidth="1"/>
    <col min="9733" max="9733" width="12.375" style="2" bestFit="1" customWidth="1"/>
    <col min="9734" max="9734" width="12" style="2" customWidth="1"/>
    <col min="9735" max="9735" width="13" style="2" bestFit="1" customWidth="1"/>
    <col min="9736" max="9736" width="11.125" style="2" customWidth="1"/>
    <col min="9737" max="9737" width="13" style="2" bestFit="1" customWidth="1"/>
    <col min="9738" max="9738" width="12" style="2" customWidth="1"/>
    <col min="9739" max="9739" width="11.5" style="2" customWidth="1"/>
    <col min="9740" max="9740" width="11" style="2" customWidth="1"/>
    <col min="9741" max="9741" width="11.75" style="2" customWidth="1"/>
    <col min="9742" max="9984" width="9" style="2"/>
    <col min="9985" max="9985" width="23.75" style="2" customWidth="1"/>
    <col min="9986" max="9986" width="12.125" style="2" customWidth="1"/>
    <col min="9987" max="9987" width="12.375" style="2" bestFit="1" customWidth="1"/>
    <col min="9988" max="9988" width="11.75" style="2" customWidth="1"/>
    <col min="9989" max="9989" width="12.375" style="2" bestFit="1" customWidth="1"/>
    <col min="9990" max="9990" width="12" style="2" customWidth="1"/>
    <col min="9991" max="9991" width="13" style="2" bestFit="1" customWidth="1"/>
    <col min="9992" max="9992" width="11.125" style="2" customWidth="1"/>
    <col min="9993" max="9993" width="13" style="2" bestFit="1" customWidth="1"/>
    <col min="9994" max="9994" width="12" style="2" customWidth="1"/>
    <col min="9995" max="9995" width="11.5" style="2" customWidth="1"/>
    <col min="9996" max="9996" width="11" style="2" customWidth="1"/>
    <col min="9997" max="9997" width="11.75" style="2" customWidth="1"/>
    <col min="9998" max="10240" width="9" style="2"/>
    <col min="10241" max="10241" width="23.75" style="2" customWidth="1"/>
    <col min="10242" max="10242" width="12.125" style="2" customWidth="1"/>
    <col min="10243" max="10243" width="12.375" style="2" bestFit="1" customWidth="1"/>
    <col min="10244" max="10244" width="11.75" style="2" customWidth="1"/>
    <col min="10245" max="10245" width="12.375" style="2" bestFit="1" customWidth="1"/>
    <col min="10246" max="10246" width="12" style="2" customWidth="1"/>
    <col min="10247" max="10247" width="13" style="2" bestFit="1" customWidth="1"/>
    <col min="10248" max="10248" width="11.125" style="2" customWidth="1"/>
    <col min="10249" max="10249" width="13" style="2" bestFit="1" customWidth="1"/>
    <col min="10250" max="10250" width="12" style="2" customWidth="1"/>
    <col min="10251" max="10251" width="11.5" style="2" customWidth="1"/>
    <col min="10252" max="10252" width="11" style="2" customWidth="1"/>
    <col min="10253" max="10253" width="11.75" style="2" customWidth="1"/>
    <col min="10254" max="10496" width="9" style="2"/>
    <col min="10497" max="10497" width="23.75" style="2" customWidth="1"/>
    <col min="10498" max="10498" width="12.125" style="2" customWidth="1"/>
    <col min="10499" max="10499" width="12.375" style="2" bestFit="1" customWidth="1"/>
    <col min="10500" max="10500" width="11.75" style="2" customWidth="1"/>
    <col min="10501" max="10501" width="12.375" style="2" bestFit="1" customWidth="1"/>
    <col min="10502" max="10502" width="12" style="2" customWidth="1"/>
    <col min="10503" max="10503" width="13" style="2" bestFit="1" customWidth="1"/>
    <col min="10504" max="10504" width="11.125" style="2" customWidth="1"/>
    <col min="10505" max="10505" width="13" style="2" bestFit="1" customWidth="1"/>
    <col min="10506" max="10506" width="12" style="2" customWidth="1"/>
    <col min="10507" max="10507" width="11.5" style="2" customWidth="1"/>
    <col min="10508" max="10508" width="11" style="2" customWidth="1"/>
    <col min="10509" max="10509" width="11.75" style="2" customWidth="1"/>
    <col min="10510" max="10752" width="9" style="2"/>
    <col min="10753" max="10753" width="23.75" style="2" customWidth="1"/>
    <col min="10754" max="10754" width="12.125" style="2" customWidth="1"/>
    <col min="10755" max="10755" width="12.375" style="2" bestFit="1" customWidth="1"/>
    <col min="10756" max="10756" width="11.75" style="2" customWidth="1"/>
    <col min="10757" max="10757" width="12.375" style="2" bestFit="1" customWidth="1"/>
    <col min="10758" max="10758" width="12" style="2" customWidth="1"/>
    <col min="10759" max="10759" width="13" style="2" bestFit="1" customWidth="1"/>
    <col min="10760" max="10760" width="11.125" style="2" customWidth="1"/>
    <col min="10761" max="10761" width="13" style="2" bestFit="1" customWidth="1"/>
    <col min="10762" max="10762" width="12" style="2" customWidth="1"/>
    <col min="10763" max="10763" width="11.5" style="2" customWidth="1"/>
    <col min="10764" max="10764" width="11" style="2" customWidth="1"/>
    <col min="10765" max="10765" width="11.75" style="2" customWidth="1"/>
    <col min="10766" max="11008" width="9" style="2"/>
    <col min="11009" max="11009" width="23.75" style="2" customWidth="1"/>
    <col min="11010" max="11010" width="12.125" style="2" customWidth="1"/>
    <col min="11011" max="11011" width="12.375" style="2" bestFit="1" customWidth="1"/>
    <col min="11012" max="11012" width="11.75" style="2" customWidth="1"/>
    <col min="11013" max="11013" width="12.375" style="2" bestFit="1" customWidth="1"/>
    <col min="11014" max="11014" width="12" style="2" customWidth="1"/>
    <col min="11015" max="11015" width="13" style="2" bestFit="1" customWidth="1"/>
    <col min="11016" max="11016" width="11.125" style="2" customWidth="1"/>
    <col min="11017" max="11017" width="13" style="2" bestFit="1" customWidth="1"/>
    <col min="11018" max="11018" width="12" style="2" customWidth="1"/>
    <col min="11019" max="11019" width="11.5" style="2" customWidth="1"/>
    <col min="11020" max="11020" width="11" style="2" customWidth="1"/>
    <col min="11021" max="11021" width="11.75" style="2" customWidth="1"/>
    <col min="11022" max="11264" width="9" style="2"/>
    <col min="11265" max="11265" width="23.75" style="2" customWidth="1"/>
    <col min="11266" max="11266" width="12.125" style="2" customWidth="1"/>
    <col min="11267" max="11267" width="12.375" style="2" bestFit="1" customWidth="1"/>
    <col min="11268" max="11268" width="11.75" style="2" customWidth="1"/>
    <col min="11269" max="11269" width="12.375" style="2" bestFit="1" customWidth="1"/>
    <col min="11270" max="11270" width="12" style="2" customWidth="1"/>
    <col min="11271" max="11271" width="13" style="2" bestFit="1" customWidth="1"/>
    <col min="11272" max="11272" width="11.125" style="2" customWidth="1"/>
    <col min="11273" max="11273" width="13" style="2" bestFit="1" customWidth="1"/>
    <col min="11274" max="11274" width="12" style="2" customWidth="1"/>
    <col min="11275" max="11275" width="11.5" style="2" customWidth="1"/>
    <col min="11276" max="11276" width="11" style="2" customWidth="1"/>
    <col min="11277" max="11277" width="11.75" style="2" customWidth="1"/>
    <col min="11278" max="11520" width="9" style="2"/>
    <col min="11521" max="11521" width="23.75" style="2" customWidth="1"/>
    <col min="11522" max="11522" width="12.125" style="2" customWidth="1"/>
    <col min="11523" max="11523" width="12.375" style="2" bestFit="1" customWidth="1"/>
    <col min="11524" max="11524" width="11.75" style="2" customWidth="1"/>
    <col min="11525" max="11525" width="12.375" style="2" bestFit="1" customWidth="1"/>
    <col min="11526" max="11526" width="12" style="2" customWidth="1"/>
    <col min="11527" max="11527" width="13" style="2" bestFit="1" customWidth="1"/>
    <col min="11528" max="11528" width="11.125" style="2" customWidth="1"/>
    <col min="11529" max="11529" width="13" style="2" bestFit="1" customWidth="1"/>
    <col min="11530" max="11530" width="12" style="2" customWidth="1"/>
    <col min="11531" max="11531" width="11.5" style="2" customWidth="1"/>
    <col min="11532" max="11532" width="11" style="2" customWidth="1"/>
    <col min="11533" max="11533" width="11.75" style="2" customWidth="1"/>
    <col min="11534" max="11776" width="9" style="2"/>
    <col min="11777" max="11777" width="23.75" style="2" customWidth="1"/>
    <col min="11778" max="11778" width="12.125" style="2" customWidth="1"/>
    <col min="11779" max="11779" width="12.375" style="2" bestFit="1" customWidth="1"/>
    <col min="11780" max="11780" width="11.75" style="2" customWidth="1"/>
    <col min="11781" max="11781" width="12.375" style="2" bestFit="1" customWidth="1"/>
    <col min="11782" max="11782" width="12" style="2" customWidth="1"/>
    <col min="11783" max="11783" width="13" style="2" bestFit="1" customWidth="1"/>
    <col min="11784" max="11784" width="11.125" style="2" customWidth="1"/>
    <col min="11785" max="11785" width="13" style="2" bestFit="1" customWidth="1"/>
    <col min="11786" max="11786" width="12" style="2" customWidth="1"/>
    <col min="11787" max="11787" width="11.5" style="2" customWidth="1"/>
    <col min="11788" max="11788" width="11" style="2" customWidth="1"/>
    <col min="11789" max="11789" width="11.75" style="2" customWidth="1"/>
    <col min="11790" max="12032" width="9" style="2"/>
    <col min="12033" max="12033" width="23.75" style="2" customWidth="1"/>
    <col min="12034" max="12034" width="12.125" style="2" customWidth="1"/>
    <col min="12035" max="12035" width="12.375" style="2" bestFit="1" customWidth="1"/>
    <col min="12036" max="12036" width="11.75" style="2" customWidth="1"/>
    <col min="12037" max="12037" width="12.375" style="2" bestFit="1" customWidth="1"/>
    <col min="12038" max="12038" width="12" style="2" customWidth="1"/>
    <col min="12039" max="12039" width="13" style="2" bestFit="1" customWidth="1"/>
    <col min="12040" max="12040" width="11.125" style="2" customWidth="1"/>
    <col min="12041" max="12041" width="13" style="2" bestFit="1" customWidth="1"/>
    <col min="12042" max="12042" width="12" style="2" customWidth="1"/>
    <col min="12043" max="12043" width="11.5" style="2" customWidth="1"/>
    <col min="12044" max="12044" width="11" style="2" customWidth="1"/>
    <col min="12045" max="12045" width="11.75" style="2" customWidth="1"/>
    <col min="12046" max="12288" width="9" style="2"/>
    <col min="12289" max="12289" width="23.75" style="2" customWidth="1"/>
    <col min="12290" max="12290" width="12.125" style="2" customWidth="1"/>
    <col min="12291" max="12291" width="12.375" style="2" bestFit="1" customWidth="1"/>
    <col min="12292" max="12292" width="11.75" style="2" customWidth="1"/>
    <col min="12293" max="12293" width="12.375" style="2" bestFit="1" customWidth="1"/>
    <col min="12294" max="12294" width="12" style="2" customWidth="1"/>
    <col min="12295" max="12295" width="13" style="2" bestFit="1" customWidth="1"/>
    <col min="12296" max="12296" width="11.125" style="2" customWidth="1"/>
    <col min="12297" max="12297" width="13" style="2" bestFit="1" customWidth="1"/>
    <col min="12298" max="12298" width="12" style="2" customWidth="1"/>
    <col min="12299" max="12299" width="11.5" style="2" customWidth="1"/>
    <col min="12300" max="12300" width="11" style="2" customWidth="1"/>
    <col min="12301" max="12301" width="11.75" style="2" customWidth="1"/>
    <col min="12302" max="12544" width="9" style="2"/>
    <col min="12545" max="12545" width="23.75" style="2" customWidth="1"/>
    <col min="12546" max="12546" width="12.125" style="2" customWidth="1"/>
    <col min="12547" max="12547" width="12.375" style="2" bestFit="1" customWidth="1"/>
    <col min="12548" max="12548" width="11.75" style="2" customWidth="1"/>
    <col min="12549" max="12549" width="12.375" style="2" bestFit="1" customWidth="1"/>
    <col min="12550" max="12550" width="12" style="2" customWidth="1"/>
    <col min="12551" max="12551" width="13" style="2" bestFit="1" customWidth="1"/>
    <col min="12552" max="12552" width="11.125" style="2" customWidth="1"/>
    <col min="12553" max="12553" width="13" style="2" bestFit="1" customWidth="1"/>
    <col min="12554" max="12554" width="12" style="2" customWidth="1"/>
    <col min="12555" max="12555" width="11.5" style="2" customWidth="1"/>
    <col min="12556" max="12556" width="11" style="2" customWidth="1"/>
    <col min="12557" max="12557" width="11.75" style="2" customWidth="1"/>
    <col min="12558" max="12800" width="9" style="2"/>
    <col min="12801" max="12801" width="23.75" style="2" customWidth="1"/>
    <col min="12802" max="12802" width="12.125" style="2" customWidth="1"/>
    <col min="12803" max="12803" width="12.375" style="2" bestFit="1" customWidth="1"/>
    <col min="12804" max="12804" width="11.75" style="2" customWidth="1"/>
    <col min="12805" max="12805" width="12.375" style="2" bestFit="1" customWidth="1"/>
    <col min="12806" max="12806" width="12" style="2" customWidth="1"/>
    <col min="12807" max="12807" width="13" style="2" bestFit="1" customWidth="1"/>
    <col min="12808" max="12808" width="11.125" style="2" customWidth="1"/>
    <col min="12809" max="12809" width="13" style="2" bestFit="1" customWidth="1"/>
    <col min="12810" max="12810" width="12" style="2" customWidth="1"/>
    <col min="12811" max="12811" width="11.5" style="2" customWidth="1"/>
    <col min="12812" max="12812" width="11" style="2" customWidth="1"/>
    <col min="12813" max="12813" width="11.75" style="2" customWidth="1"/>
    <col min="12814" max="13056" width="9" style="2"/>
    <col min="13057" max="13057" width="23.75" style="2" customWidth="1"/>
    <col min="13058" max="13058" width="12.125" style="2" customWidth="1"/>
    <col min="13059" max="13059" width="12.375" style="2" bestFit="1" customWidth="1"/>
    <col min="13060" max="13060" width="11.75" style="2" customWidth="1"/>
    <col min="13061" max="13061" width="12.375" style="2" bestFit="1" customWidth="1"/>
    <col min="13062" max="13062" width="12" style="2" customWidth="1"/>
    <col min="13063" max="13063" width="13" style="2" bestFit="1" customWidth="1"/>
    <col min="13064" max="13064" width="11.125" style="2" customWidth="1"/>
    <col min="13065" max="13065" width="13" style="2" bestFit="1" customWidth="1"/>
    <col min="13066" max="13066" width="12" style="2" customWidth="1"/>
    <col min="13067" max="13067" width="11.5" style="2" customWidth="1"/>
    <col min="13068" max="13068" width="11" style="2" customWidth="1"/>
    <col min="13069" max="13069" width="11.75" style="2" customWidth="1"/>
    <col min="13070" max="13312" width="9" style="2"/>
    <col min="13313" max="13313" width="23.75" style="2" customWidth="1"/>
    <col min="13314" max="13314" width="12.125" style="2" customWidth="1"/>
    <col min="13315" max="13315" width="12.375" style="2" bestFit="1" customWidth="1"/>
    <col min="13316" max="13316" width="11.75" style="2" customWidth="1"/>
    <col min="13317" max="13317" width="12.375" style="2" bestFit="1" customWidth="1"/>
    <col min="13318" max="13318" width="12" style="2" customWidth="1"/>
    <col min="13319" max="13319" width="13" style="2" bestFit="1" customWidth="1"/>
    <col min="13320" max="13320" width="11.125" style="2" customWidth="1"/>
    <col min="13321" max="13321" width="13" style="2" bestFit="1" customWidth="1"/>
    <col min="13322" max="13322" width="12" style="2" customWidth="1"/>
    <col min="13323" max="13323" width="11.5" style="2" customWidth="1"/>
    <col min="13324" max="13324" width="11" style="2" customWidth="1"/>
    <col min="13325" max="13325" width="11.75" style="2" customWidth="1"/>
    <col min="13326" max="13568" width="9" style="2"/>
    <col min="13569" max="13569" width="23.75" style="2" customWidth="1"/>
    <col min="13570" max="13570" width="12.125" style="2" customWidth="1"/>
    <col min="13571" max="13571" width="12.375" style="2" bestFit="1" customWidth="1"/>
    <col min="13572" max="13572" width="11.75" style="2" customWidth="1"/>
    <col min="13573" max="13573" width="12.375" style="2" bestFit="1" customWidth="1"/>
    <col min="13574" max="13574" width="12" style="2" customWidth="1"/>
    <col min="13575" max="13575" width="13" style="2" bestFit="1" customWidth="1"/>
    <col min="13576" max="13576" width="11.125" style="2" customWidth="1"/>
    <col min="13577" max="13577" width="13" style="2" bestFit="1" customWidth="1"/>
    <col min="13578" max="13578" width="12" style="2" customWidth="1"/>
    <col min="13579" max="13579" width="11.5" style="2" customWidth="1"/>
    <col min="13580" max="13580" width="11" style="2" customWidth="1"/>
    <col min="13581" max="13581" width="11.75" style="2" customWidth="1"/>
    <col min="13582" max="13824" width="9" style="2"/>
    <col min="13825" max="13825" width="23.75" style="2" customWidth="1"/>
    <col min="13826" max="13826" width="12.125" style="2" customWidth="1"/>
    <col min="13827" max="13827" width="12.375" style="2" bestFit="1" customWidth="1"/>
    <col min="13828" max="13828" width="11.75" style="2" customWidth="1"/>
    <col min="13829" max="13829" width="12.375" style="2" bestFit="1" customWidth="1"/>
    <col min="13830" max="13830" width="12" style="2" customWidth="1"/>
    <col min="13831" max="13831" width="13" style="2" bestFit="1" customWidth="1"/>
    <col min="13832" max="13832" width="11.125" style="2" customWidth="1"/>
    <col min="13833" max="13833" width="13" style="2" bestFit="1" customWidth="1"/>
    <col min="13834" max="13834" width="12" style="2" customWidth="1"/>
    <col min="13835" max="13835" width="11.5" style="2" customWidth="1"/>
    <col min="13836" max="13836" width="11" style="2" customWidth="1"/>
    <col min="13837" max="13837" width="11.75" style="2" customWidth="1"/>
    <col min="13838" max="14080" width="9" style="2"/>
    <col min="14081" max="14081" width="23.75" style="2" customWidth="1"/>
    <col min="14082" max="14082" width="12.125" style="2" customWidth="1"/>
    <col min="14083" max="14083" width="12.375" style="2" bestFit="1" customWidth="1"/>
    <col min="14084" max="14084" width="11.75" style="2" customWidth="1"/>
    <col min="14085" max="14085" width="12.375" style="2" bestFit="1" customWidth="1"/>
    <col min="14086" max="14086" width="12" style="2" customWidth="1"/>
    <col min="14087" max="14087" width="13" style="2" bestFit="1" customWidth="1"/>
    <col min="14088" max="14088" width="11.125" style="2" customWidth="1"/>
    <col min="14089" max="14089" width="13" style="2" bestFit="1" customWidth="1"/>
    <col min="14090" max="14090" width="12" style="2" customWidth="1"/>
    <col min="14091" max="14091" width="11.5" style="2" customWidth="1"/>
    <col min="14092" max="14092" width="11" style="2" customWidth="1"/>
    <col min="14093" max="14093" width="11.75" style="2" customWidth="1"/>
    <col min="14094" max="14336" width="9" style="2"/>
    <col min="14337" max="14337" width="23.75" style="2" customWidth="1"/>
    <col min="14338" max="14338" width="12.125" style="2" customWidth="1"/>
    <col min="14339" max="14339" width="12.375" style="2" bestFit="1" customWidth="1"/>
    <col min="14340" max="14340" width="11.75" style="2" customWidth="1"/>
    <col min="14341" max="14341" width="12.375" style="2" bestFit="1" customWidth="1"/>
    <col min="14342" max="14342" width="12" style="2" customWidth="1"/>
    <col min="14343" max="14343" width="13" style="2" bestFit="1" customWidth="1"/>
    <col min="14344" max="14344" width="11.125" style="2" customWidth="1"/>
    <col min="14345" max="14345" width="13" style="2" bestFit="1" customWidth="1"/>
    <col min="14346" max="14346" width="12" style="2" customWidth="1"/>
    <col min="14347" max="14347" width="11.5" style="2" customWidth="1"/>
    <col min="14348" max="14348" width="11" style="2" customWidth="1"/>
    <col min="14349" max="14349" width="11.75" style="2" customWidth="1"/>
    <col min="14350" max="14592" width="9" style="2"/>
    <col min="14593" max="14593" width="23.75" style="2" customWidth="1"/>
    <col min="14594" max="14594" width="12.125" style="2" customWidth="1"/>
    <col min="14595" max="14595" width="12.375" style="2" bestFit="1" customWidth="1"/>
    <col min="14596" max="14596" width="11.75" style="2" customWidth="1"/>
    <col min="14597" max="14597" width="12.375" style="2" bestFit="1" customWidth="1"/>
    <col min="14598" max="14598" width="12" style="2" customWidth="1"/>
    <col min="14599" max="14599" width="13" style="2" bestFit="1" customWidth="1"/>
    <col min="14600" max="14600" width="11.125" style="2" customWidth="1"/>
    <col min="14601" max="14601" width="13" style="2" bestFit="1" customWidth="1"/>
    <col min="14602" max="14602" width="12" style="2" customWidth="1"/>
    <col min="14603" max="14603" width="11.5" style="2" customWidth="1"/>
    <col min="14604" max="14604" width="11" style="2" customWidth="1"/>
    <col min="14605" max="14605" width="11.75" style="2" customWidth="1"/>
    <col min="14606" max="14848" width="9" style="2"/>
    <col min="14849" max="14849" width="23.75" style="2" customWidth="1"/>
    <col min="14850" max="14850" width="12.125" style="2" customWidth="1"/>
    <col min="14851" max="14851" width="12.375" style="2" bestFit="1" customWidth="1"/>
    <col min="14852" max="14852" width="11.75" style="2" customWidth="1"/>
    <col min="14853" max="14853" width="12.375" style="2" bestFit="1" customWidth="1"/>
    <col min="14854" max="14854" width="12" style="2" customWidth="1"/>
    <col min="14855" max="14855" width="13" style="2" bestFit="1" customWidth="1"/>
    <col min="14856" max="14856" width="11.125" style="2" customWidth="1"/>
    <col min="14857" max="14857" width="13" style="2" bestFit="1" customWidth="1"/>
    <col min="14858" max="14858" width="12" style="2" customWidth="1"/>
    <col min="14859" max="14859" width="11.5" style="2" customWidth="1"/>
    <col min="14860" max="14860" width="11" style="2" customWidth="1"/>
    <col min="14861" max="14861" width="11.75" style="2" customWidth="1"/>
    <col min="14862" max="15104" width="9" style="2"/>
    <col min="15105" max="15105" width="23.75" style="2" customWidth="1"/>
    <col min="15106" max="15106" width="12.125" style="2" customWidth="1"/>
    <col min="15107" max="15107" width="12.375" style="2" bestFit="1" customWidth="1"/>
    <col min="15108" max="15108" width="11.75" style="2" customWidth="1"/>
    <col min="15109" max="15109" width="12.375" style="2" bestFit="1" customWidth="1"/>
    <col min="15110" max="15110" width="12" style="2" customWidth="1"/>
    <col min="15111" max="15111" width="13" style="2" bestFit="1" customWidth="1"/>
    <col min="15112" max="15112" width="11.125" style="2" customWidth="1"/>
    <col min="15113" max="15113" width="13" style="2" bestFit="1" customWidth="1"/>
    <col min="15114" max="15114" width="12" style="2" customWidth="1"/>
    <col min="15115" max="15115" width="11.5" style="2" customWidth="1"/>
    <col min="15116" max="15116" width="11" style="2" customWidth="1"/>
    <col min="15117" max="15117" width="11.75" style="2" customWidth="1"/>
    <col min="15118" max="15360" width="9" style="2"/>
    <col min="15361" max="15361" width="23.75" style="2" customWidth="1"/>
    <col min="15362" max="15362" width="12.125" style="2" customWidth="1"/>
    <col min="15363" max="15363" width="12.375" style="2" bestFit="1" customWidth="1"/>
    <col min="15364" max="15364" width="11.75" style="2" customWidth="1"/>
    <col min="15365" max="15365" width="12.375" style="2" bestFit="1" customWidth="1"/>
    <col min="15366" max="15366" width="12" style="2" customWidth="1"/>
    <col min="15367" max="15367" width="13" style="2" bestFit="1" customWidth="1"/>
    <col min="15368" max="15368" width="11.125" style="2" customWidth="1"/>
    <col min="15369" max="15369" width="13" style="2" bestFit="1" customWidth="1"/>
    <col min="15370" max="15370" width="12" style="2" customWidth="1"/>
    <col min="15371" max="15371" width="11.5" style="2" customWidth="1"/>
    <col min="15372" max="15372" width="11" style="2" customWidth="1"/>
    <col min="15373" max="15373" width="11.75" style="2" customWidth="1"/>
    <col min="15374" max="15616" width="9" style="2"/>
    <col min="15617" max="15617" width="23.75" style="2" customWidth="1"/>
    <col min="15618" max="15618" width="12.125" style="2" customWidth="1"/>
    <col min="15619" max="15619" width="12.375" style="2" bestFit="1" customWidth="1"/>
    <col min="15620" max="15620" width="11.75" style="2" customWidth="1"/>
    <col min="15621" max="15621" width="12.375" style="2" bestFit="1" customWidth="1"/>
    <col min="15622" max="15622" width="12" style="2" customWidth="1"/>
    <col min="15623" max="15623" width="13" style="2" bestFit="1" customWidth="1"/>
    <col min="15624" max="15624" width="11.125" style="2" customWidth="1"/>
    <col min="15625" max="15625" width="13" style="2" bestFit="1" customWidth="1"/>
    <col min="15626" max="15626" width="12" style="2" customWidth="1"/>
    <col min="15627" max="15627" width="11.5" style="2" customWidth="1"/>
    <col min="15628" max="15628" width="11" style="2" customWidth="1"/>
    <col min="15629" max="15629" width="11.75" style="2" customWidth="1"/>
    <col min="15630" max="15872" width="9" style="2"/>
    <col min="15873" max="15873" width="23.75" style="2" customWidth="1"/>
    <col min="15874" max="15874" width="12.125" style="2" customWidth="1"/>
    <col min="15875" max="15875" width="12.375" style="2" bestFit="1" customWidth="1"/>
    <col min="15876" max="15876" width="11.75" style="2" customWidth="1"/>
    <col min="15877" max="15877" width="12.375" style="2" bestFit="1" customWidth="1"/>
    <col min="15878" max="15878" width="12" style="2" customWidth="1"/>
    <col min="15879" max="15879" width="13" style="2" bestFit="1" customWidth="1"/>
    <col min="15880" max="15880" width="11.125" style="2" customWidth="1"/>
    <col min="15881" max="15881" width="13" style="2" bestFit="1" customWidth="1"/>
    <col min="15882" max="15882" width="12" style="2" customWidth="1"/>
    <col min="15883" max="15883" width="11.5" style="2" customWidth="1"/>
    <col min="15884" max="15884" width="11" style="2" customWidth="1"/>
    <col min="15885" max="15885" width="11.75" style="2" customWidth="1"/>
    <col min="15886" max="16128" width="9" style="2"/>
    <col min="16129" max="16129" width="23.75" style="2" customWidth="1"/>
    <col min="16130" max="16130" width="12.125" style="2" customWidth="1"/>
    <col min="16131" max="16131" width="12.375" style="2" bestFit="1" customWidth="1"/>
    <col min="16132" max="16132" width="11.75" style="2" customWidth="1"/>
    <col min="16133" max="16133" width="12.375" style="2" bestFit="1" customWidth="1"/>
    <col min="16134" max="16134" width="12" style="2" customWidth="1"/>
    <col min="16135" max="16135" width="13" style="2" bestFit="1" customWidth="1"/>
    <col min="16136" max="16136" width="11.125" style="2" customWidth="1"/>
    <col min="16137" max="16137" width="13" style="2" bestFit="1" customWidth="1"/>
    <col min="16138" max="16138" width="12" style="2" customWidth="1"/>
    <col min="16139" max="16139" width="11.5" style="2" customWidth="1"/>
    <col min="16140" max="16140" width="11" style="2" customWidth="1"/>
    <col min="16141" max="16141" width="11.75" style="2" customWidth="1"/>
    <col min="16142" max="16384" width="9" style="2"/>
  </cols>
  <sheetData>
    <row r="1" spans="1:13" ht="26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3.5" x14ac:dyDescent="0.25">
      <c r="A2" s="3" t="s">
        <v>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5" x14ac:dyDescent="0.25">
      <c r="A4" s="4"/>
      <c r="B4" s="5"/>
      <c r="C4" s="5"/>
      <c r="D4" s="5"/>
      <c r="E4" s="5"/>
      <c r="F4" s="6"/>
      <c r="G4" s="6"/>
      <c r="H4" s="6"/>
      <c r="I4" s="6"/>
      <c r="J4" s="5"/>
      <c r="K4" s="5"/>
      <c r="L4" s="5"/>
      <c r="M4" s="5"/>
    </row>
    <row r="5" spans="1:13" ht="14.25" thickBot="1" x14ac:dyDescent="0.3">
      <c r="A5" s="4" t="s">
        <v>2</v>
      </c>
      <c r="B5" s="5"/>
      <c r="C5" s="5"/>
      <c r="D5" s="5"/>
      <c r="E5" s="5"/>
      <c r="F5" s="5"/>
      <c r="G5" s="5"/>
      <c r="H5" s="5"/>
      <c r="I5" s="7"/>
      <c r="J5" s="5"/>
      <c r="K5" s="5"/>
      <c r="L5" s="5"/>
      <c r="M5" s="7" t="s">
        <v>3</v>
      </c>
    </row>
    <row r="6" spans="1:13" ht="13.5" x14ac:dyDescent="0.2">
      <c r="A6" s="8" t="s">
        <v>4</v>
      </c>
      <c r="B6" s="9" t="s">
        <v>5</v>
      </c>
      <c r="C6" s="10"/>
      <c r="D6" s="10"/>
      <c r="E6" s="11"/>
      <c r="F6" s="9" t="s">
        <v>6</v>
      </c>
      <c r="G6" s="10"/>
      <c r="H6" s="10"/>
      <c r="I6" s="11"/>
      <c r="J6" s="9" t="s">
        <v>7</v>
      </c>
      <c r="K6" s="10"/>
      <c r="L6" s="10"/>
      <c r="M6" s="11"/>
    </row>
    <row r="7" spans="1:13" x14ac:dyDescent="0.2">
      <c r="A7" s="12"/>
      <c r="B7" s="13" t="s">
        <v>47</v>
      </c>
      <c r="C7" s="14"/>
      <c r="D7" s="15" t="s">
        <v>48</v>
      </c>
      <c r="E7" s="16"/>
      <c r="F7" s="13" t="s">
        <v>49</v>
      </c>
      <c r="G7" s="14"/>
      <c r="H7" s="15" t="s">
        <v>48</v>
      </c>
      <c r="I7" s="16"/>
      <c r="J7" s="17" t="s">
        <v>50</v>
      </c>
      <c r="K7" s="18"/>
      <c r="L7" s="19" t="s">
        <v>51</v>
      </c>
      <c r="M7" s="20"/>
    </row>
    <row r="8" spans="1:13" x14ac:dyDescent="0.2">
      <c r="A8" s="21"/>
      <c r="B8" s="22"/>
      <c r="C8" s="23"/>
      <c r="D8" s="24"/>
      <c r="E8" s="25"/>
      <c r="F8" s="22"/>
      <c r="G8" s="23"/>
      <c r="H8" s="24"/>
      <c r="I8" s="25"/>
      <c r="J8" s="17"/>
      <c r="K8" s="18"/>
      <c r="L8" s="19"/>
      <c r="M8" s="20"/>
    </row>
    <row r="9" spans="1:13" ht="13.5" x14ac:dyDescent="0.25">
      <c r="A9" s="26" t="s">
        <v>8</v>
      </c>
      <c r="B9" s="27"/>
      <c r="C9" s="28"/>
      <c r="D9" s="28"/>
      <c r="E9" s="29"/>
      <c r="F9" s="30"/>
      <c r="G9" s="31"/>
      <c r="H9" s="30"/>
      <c r="I9" s="33"/>
      <c r="J9" s="30"/>
      <c r="K9" s="31"/>
      <c r="L9" s="30"/>
      <c r="M9" s="33"/>
    </row>
    <row r="10" spans="1:13" ht="13.5" x14ac:dyDescent="0.25">
      <c r="A10" s="26" t="s">
        <v>9</v>
      </c>
      <c r="B10" s="27">
        <f t="shared" ref="B10:E50" si="0">F10+J10</f>
        <v>0</v>
      </c>
      <c r="C10" s="34">
        <f t="shared" si="0"/>
        <v>218266488</v>
      </c>
      <c r="D10" s="34">
        <f t="shared" si="0"/>
        <v>0</v>
      </c>
      <c r="E10" s="33">
        <f t="shared" si="0"/>
        <v>168729092</v>
      </c>
      <c r="F10" s="30">
        <v>0</v>
      </c>
      <c r="G10" s="31">
        <f>G11+G17</f>
        <v>212110029</v>
      </c>
      <c r="H10" s="30">
        <v>0</v>
      </c>
      <c r="I10" s="33">
        <f>I11+I17</f>
        <v>167496110</v>
      </c>
      <c r="J10" s="30">
        <v>0</v>
      </c>
      <c r="K10" s="31">
        <f>K11+K17</f>
        <v>6156459</v>
      </c>
      <c r="L10" s="30">
        <v>0</v>
      </c>
      <c r="M10" s="33">
        <f>M11+M17</f>
        <v>1232982</v>
      </c>
    </row>
    <row r="11" spans="1:13" ht="13.5" x14ac:dyDescent="0.25">
      <c r="A11" s="26" t="s">
        <v>10</v>
      </c>
      <c r="B11" s="27">
        <f t="shared" si="0"/>
        <v>0</v>
      </c>
      <c r="C11" s="34">
        <f t="shared" si="0"/>
        <v>191151688</v>
      </c>
      <c r="D11" s="34">
        <f t="shared" si="0"/>
        <v>0</v>
      </c>
      <c r="E11" s="33">
        <f t="shared" si="0"/>
        <v>143331192</v>
      </c>
      <c r="F11" s="30">
        <v>0</v>
      </c>
      <c r="G11" s="31">
        <f>SUM(F12:F16)</f>
        <v>184995229</v>
      </c>
      <c r="H11" s="30">
        <v>0</v>
      </c>
      <c r="I11" s="33">
        <f>SUM(H12:H16)</f>
        <v>142098210</v>
      </c>
      <c r="J11" s="30">
        <v>0</v>
      </c>
      <c r="K11" s="31">
        <f>SUM(J12:J16)</f>
        <v>6156459</v>
      </c>
      <c r="L11" s="30">
        <v>0</v>
      </c>
      <c r="M11" s="33">
        <f>SUM(L12:L16)</f>
        <v>1232982</v>
      </c>
    </row>
    <row r="12" spans="1:13" ht="13.5" x14ac:dyDescent="0.25">
      <c r="A12" s="35" t="s">
        <v>54</v>
      </c>
      <c r="B12" s="27">
        <f t="shared" si="0"/>
        <v>162589296</v>
      </c>
      <c r="C12" s="28">
        <f t="shared" si="0"/>
        <v>0</v>
      </c>
      <c r="D12" s="28">
        <f t="shared" si="0"/>
        <v>120838017</v>
      </c>
      <c r="E12" s="29">
        <f t="shared" si="0"/>
        <v>0</v>
      </c>
      <c r="F12" s="27">
        <v>156844963</v>
      </c>
      <c r="G12" s="36">
        <v>0</v>
      </c>
      <c r="H12" s="27">
        <v>119674525</v>
      </c>
      <c r="I12" s="29">
        <v>0</v>
      </c>
      <c r="J12" s="27">
        <v>5744333</v>
      </c>
      <c r="K12" s="36">
        <v>0</v>
      </c>
      <c r="L12" s="27">
        <v>1163492</v>
      </c>
      <c r="M12" s="29">
        <v>0</v>
      </c>
    </row>
    <row r="13" spans="1:13" ht="13.5" x14ac:dyDescent="0.25">
      <c r="A13" s="35" t="s">
        <v>53</v>
      </c>
      <c r="B13" s="27">
        <f t="shared" si="0"/>
        <v>27100000</v>
      </c>
      <c r="C13" s="28">
        <f t="shared" si="0"/>
        <v>0</v>
      </c>
      <c r="D13" s="28">
        <f t="shared" si="0"/>
        <v>20278000</v>
      </c>
      <c r="E13" s="29">
        <f t="shared" si="0"/>
        <v>0</v>
      </c>
      <c r="F13" s="27">
        <v>27100000</v>
      </c>
      <c r="G13" s="36">
        <v>0</v>
      </c>
      <c r="H13" s="27">
        <v>20278000</v>
      </c>
      <c r="I13" s="29">
        <v>0</v>
      </c>
      <c r="J13" s="27"/>
      <c r="K13" s="36"/>
      <c r="L13" s="27"/>
      <c r="M13" s="29"/>
    </row>
    <row r="14" spans="1:13" ht="13.5" x14ac:dyDescent="0.25">
      <c r="A14" s="35" t="s">
        <v>11</v>
      </c>
      <c r="B14" s="27">
        <f t="shared" si="0"/>
        <v>0</v>
      </c>
      <c r="C14" s="28">
        <f t="shared" si="0"/>
        <v>0</v>
      </c>
      <c r="D14" s="28">
        <f t="shared" si="0"/>
        <v>0</v>
      </c>
      <c r="E14" s="29">
        <f t="shared" si="0"/>
        <v>0</v>
      </c>
      <c r="F14" s="27">
        <v>0</v>
      </c>
      <c r="G14" s="36">
        <v>0</v>
      </c>
      <c r="H14" s="27">
        <v>0</v>
      </c>
      <c r="I14" s="29">
        <v>0</v>
      </c>
      <c r="J14" s="27"/>
      <c r="K14" s="36"/>
      <c r="L14" s="27"/>
      <c r="M14" s="29"/>
    </row>
    <row r="15" spans="1:13" ht="13.5" x14ac:dyDescent="0.25">
      <c r="A15" s="35" t="s">
        <v>12</v>
      </c>
      <c r="B15" s="27">
        <f t="shared" si="0"/>
        <v>940029</v>
      </c>
      <c r="C15" s="28">
        <f t="shared" si="0"/>
        <v>0</v>
      </c>
      <c r="D15" s="28">
        <f t="shared" si="0"/>
        <v>1832459</v>
      </c>
      <c r="E15" s="29">
        <f t="shared" si="0"/>
        <v>0</v>
      </c>
      <c r="F15" s="27">
        <v>901539</v>
      </c>
      <c r="G15" s="36">
        <v>0</v>
      </c>
      <c r="H15" s="27">
        <v>1793969</v>
      </c>
      <c r="I15" s="29">
        <v>0</v>
      </c>
      <c r="J15" s="27">
        <v>38490</v>
      </c>
      <c r="K15" s="36"/>
      <c r="L15" s="27">
        <v>38490</v>
      </c>
      <c r="M15" s="29"/>
    </row>
    <row r="16" spans="1:13" ht="13.5" x14ac:dyDescent="0.25">
      <c r="A16" s="35" t="s">
        <v>13</v>
      </c>
      <c r="B16" s="27">
        <f t="shared" si="0"/>
        <v>522363</v>
      </c>
      <c r="C16" s="28">
        <f t="shared" si="0"/>
        <v>155166</v>
      </c>
      <c r="D16" s="28">
        <f t="shared" si="0"/>
        <v>382716</v>
      </c>
      <c r="E16" s="29">
        <f t="shared" si="0"/>
        <v>0</v>
      </c>
      <c r="F16" s="27">
        <v>148727</v>
      </c>
      <c r="G16" s="36">
        <v>0</v>
      </c>
      <c r="H16" s="27">
        <v>351716</v>
      </c>
      <c r="I16" s="29">
        <v>0</v>
      </c>
      <c r="J16" s="27">
        <v>373636</v>
      </c>
      <c r="K16" s="36">
        <v>155166</v>
      </c>
      <c r="L16" s="27">
        <v>31000</v>
      </c>
      <c r="M16" s="29">
        <v>0</v>
      </c>
    </row>
    <row r="17" spans="1:13" ht="13.5" x14ac:dyDescent="0.25">
      <c r="A17" s="26" t="s">
        <v>14</v>
      </c>
      <c r="B17" s="30">
        <f t="shared" si="0"/>
        <v>0</v>
      </c>
      <c r="C17" s="34">
        <f t="shared" si="0"/>
        <v>27114800</v>
      </c>
      <c r="D17" s="34">
        <f t="shared" si="0"/>
        <v>0</v>
      </c>
      <c r="E17" s="33">
        <f t="shared" si="0"/>
        <v>25397900</v>
      </c>
      <c r="F17" s="30">
        <v>0</v>
      </c>
      <c r="G17" s="31">
        <f>F18</f>
        <v>27114800</v>
      </c>
      <c r="H17" s="30">
        <v>0</v>
      </c>
      <c r="I17" s="33">
        <f>H18</f>
        <v>25397900</v>
      </c>
      <c r="J17" s="30">
        <v>0</v>
      </c>
      <c r="K17" s="31">
        <v>0</v>
      </c>
      <c r="L17" s="30">
        <v>0</v>
      </c>
      <c r="M17" s="33">
        <v>0</v>
      </c>
    </row>
    <row r="18" spans="1:13" ht="13.5" x14ac:dyDescent="0.25">
      <c r="A18" s="35" t="s">
        <v>15</v>
      </c>
      <c r="B18" s="27">
        <f t="shared" si="0"/>
        <v>27114800</v>
      </c>
      <c r="C18" s="28">
        <f t="shared" si="0"/>
        <v>0</v>
      </c>
      <c r="D18" s="28">
        <f t="shared" si="0"/>
        <v>25397900</v>
      </c>
      <c r="E18" s="29">
        <f t="shared" si="0"/>
        <v>0</v>
      </c>
      <c r="F18" s="27">
        <v>27114800</v>
      </c>
      <c r="G18" s="36">
        <v>0</v>
      </c>
      <c r="H18" s="27">
        <v>25397900</v>
      </c>
      <c r="I18" s="29">
        <v>0</v>
      </c>
      <c r="J18" s="27"/>
      <c r="K18" s="36"/>
      <c r="L18" s="27"/>
      <c r="M18" s="29"/>
    </row>
    <row r="19" spans="1:13" ht="13.5" x14ac:dyDescent="0.25">
      <c r="A19" s="26" t="s">
        <v>16</v>
      </c>
      <c r="B19" s="30">
        <f t="shared" si="0"/>
        <v>0</v>
      </c>
      <c r="C19" s="34">
        <f t="shared" si="0"/>
        <v>43833045</v>
      </c>
      <c r="D19" s="34">
        <f t="shared" si="0"/>
        <v>0</v>
      </c>
      <c r="E19" s="33">
        <f t="shared" si="0"/>
        <v>62929782</v>
      </c>
      <c r="F19" s="30">
        <v>0</v>
      </c>
      <c r="G19" s="31">
        <f>G20+G21+G27+G28</f>
        <v>6000</v>
      </c>
      <c r="H19" s="30">
        <v>0</v>
      </c>
      <c r="I19" s="33">
        <f>I20+I21+I27+I28</f>
        <v>6000</v>
      </c>
      <c r="J19" s="30">
        <v>0</v>
      </c>
      <c r="K19" s="31">
        <f>K20+K21+K27+K28</f>
        <v>43827045</v>
      </c>
      <c r="L19" s="30">
        <v>0</v>
      </c>
      <c r="M19" s="33">
        <f>M20+M21+M27+M28</f>
        <v>62923782</v>
      </c>
    </row>
    <row r="20" spans="1:13" ht="13.5" x14ac:dyDescent="0.25">
      <c r="A20" s="26" t="s">
        <v>17</v>
      </c>
      <c r="B20" s="30">
        <f t="shared" si="0"/>
        <v>0</v>
      </c>
      <c r="C20" s="34">
        <f t="shared" si="0"/>
        <v>0</v>
      </c>
      <c r="D20" s="34">
        <f t="shared" si="0"/>
        <v>0</v>
      </c>
      <c r="E20" s="33">
        <f t="shared" si="0"/>
        <v>0</v>
      </c>
      <c r="F20" s="30">
        <v>0</v>
      </c>
      <c r="G20" s="31">
        <v>0</v>
      </c>
      <c r="H20" s="30">
        <v>0</v>
      </c>
      <c r="I20" s="33">
        <v>0</v>
      </c>
      <c r="J20" s="30">
        <v>0</v>
      </c>
      <c r="K20" s="31">
        <v>0</v>
      </c>
      <c r="L20" s="30">
        <v>0</v>
      </c>
      <c r="M20" s="33">
        <v>0</v>
      </c>
    </row>
    <row r="21" spans="1:13" ht="13.5" x14ac:dyDescent="0.25">
      <c r="A21" s="26" t="s">
        <v>18</v>
      </c>
      <c r="B21" s="30">
        <f t="shared" si="0"/>
        <v>0</v>
      </c>
      <c r="C21" s="34">
        <f t="shared" si="0"/>
        <v>43833045</v>
      </c>
      <c r="D21" s="34">
        <f t="shared" si="0"/>
        <v>0</v>
      </c>
      <c r="E21" s="33">
        <f t="shared" si="0"/>
        <v>62929782</v>
      </c>
      <c r="F21" s="30">
        <v>0</v>
      </c>
      <c r="G21" s="31">
        <f>SUM(F22:F26)</f>
        <v>6000</v>
      </c>
      <c r="H21" s="30">
        <v>0</v>
      </c>
      <c r="I21" s="33">
        <f>SUM(H22:H26)</f>
        <v>6000</v>
      </c>
      <c r="J21" s="30">
        <v>0</v>
      </c>
      <c r="K21" s="31">
        <f>SUM(J22:J26)</f>
        <v>43827045</v>
      </c>
      <c r="L21" s="30">
        <v>0</v>
      </c>
      <c r="M21" s="33">
        <f>SUM(L22:L26)</f>
        <v>62923782</v>
      </c>
    </row>
    <row r="22" spans="1:13" ht="13.5" x14ac:dyDescent="0.25">
      <c r="A22" s="35" t="s">
        <v>19</v>
      </c>
      <c r="B22" s="27">
        <f t="shared" si="0"/>
        <v>115692728</v>
      </c>
      <c r="C22" s="28">
        <f t="shared" si="0"/>
        <v>0</v>
      </c>
      <c r="D22" s="28">
        <f t="shared" si="0"/>
        <v>115692728</v>
      </c>
      <c r="E22" s="29">
        <f t="shared" si="0"/>
        <v>0</v>
      </c>
      <c r="F22" s="27">
        <v>21643637</v>
      </c>
      <c r="G22" s="36">
        <v>0</v>
      </c>
      <c r="H22" s="27">
        <v>21643637</v>
      </c>
      <c r="I22" s="29">
        <v>0</v>
      </c>
      <c r="J22" s="27">
        <v>94049091</v>
      </c>
      <c r="K22" s="36">
        <v>0</v>
      </c>
      <c r="L22" s="27">
        <v>94049091</v>
      </c>
      <c r="M22" s="29">
        <v>0</v>
      </c>
    </row>
    <row r="23" spans="1:13" ht="13.5" x14ac:dyDescent="0.25">
      <c r="A23" s="35" t="s">
        <v>20</v>
      </c>
      <c r="B23" s="27">
        <f t="shared" si="0"/>
        <v>-72347193</v>
      </c>
      <c r="C23" s="28">
        <f t="shared" si="0"/>
        <v>0</v>
      </c>
      <c r="D23" s="28">
        <f t="shared" si="0"/>
        <v>-53537375</v>
      </c>
      <c r="E23" s="29">
        <f t="shared" si="0"/>
        <v>0</v>
      </c>
      <c r="F23" s="27">
        <v>-21641637</v>
      </c>
      <c r="G23" s="36">
        <v>0</v>
      </c>
      <c r="H23" s="27">
        <v>-21641637</v>
      </c>
      <c r="I23" s="29">
        <v>0</v>
      </c>
      <c r="J23" s="27">
        <v>-50705556</v>
      </c>
      <c r="K23" s="36">
        <v>0</v>
      </c>
      <c r="L23" s="27">
        <v>-31895738</v>
      </c>
      <c r="M23" s="29">
        <v>0</v>
      </c>
    </row>
    <row r="24" spans="1:13" ht="13.5" x14ac:dyDescent="0.25">
      <c r="A24" s="35" t="s">
        <v>21</v>
      </c>
      <c r="B24" s="27">
        <f t="shared" si="0"/>
        <v>-1000</v>
      </c>
      <c r="C24" s="28">
        <f t="shared" si="0"/>
        <v>0</v>
      </c>
      <c r="D24" s="28">
        <f t="shared" si="0"/>
        <v>-1000</v>
      </c>
      <c r="E24" s="29">
        <f t="shared" si="0"/>
        <v>0</v>
      </c>
      <c r="F24" s="27">
        <v>-1000</v>
      </c>
      <c r="G24" s="36">
        <v>0</v>
      </c>
      <c r="H24" s="27">
        <v>-1000</v>
      </c>
      <c r="I24" s="29">
        <v>0</v>
      </c>
      <c r="J24" s="27"/>
      <c r="K24" s="36"/>
      <c r="L24" s="27"/>
      <c r="M24" s="29"/>
    </row>
    <row r="25" spans="1:13" ht="13.5" x14ac:dyDescent="0.25">
      <c r="A25" s="35" t="s">
        <v>22</v>
      </c>
      <c r="B25" s="27">
        <f t="shared" si="0"/>
        <v>12636330</v>
      </c>
      <c r="C25" s="28">
        <f t="shared" si="0"/>
        <v>0</v>
      </c>
      <c r="D25" s="28">
        <f t="shared" si="0"/>
        <v>12636330</v>
      </c>
      <c r="E25" s="29">
        <f t="shared" si="0"/>
        <v>0</v>
      </c>
      <c r="F25" s="27">
        <v>5039474</v>
      </c>
      <c r="G25" s="36">
        <v>0</v>
      </c>
      <c r="H25" s="27">
        <v>5039474</v>
      </c>
      <c r="I25" s="29">
        <v>0</v>
      </c>
      <c r="J25" s="27">
        <v>7596856</v>
      </c>
      <c r="K25" s="36">
        <v>0</v>
      </c>
      <c r="L25" s="27">
        <v>7596856</v>
      </c>
      <c r="M25" s="29">
        <v>0</v>
      </c>
    </row>
    <row r="26" spans="1:13" ht="13.5" x14ac:dyDescent="0.25">
      <c r="A26" s="35" t="s">
        <v>20</v>
      </c>
      <c r="B26" s="27">
        <f t="shared" si="0"/>
        <v>-12147820</v>
      </c>
      <c r="C26" s="28">
        <f t="shared" si="0"/>
        <v>0</v>
      </c>
      <c r="D26" s="28">
        <f t="shared" si="0"/>
        <v>-11860901</v>
      </c>
      <c r="E26" s="29">
        <f t="shared" si="0"/>
        <v>0</v>
      </c>
      <c r="F26" s="27">
        <v>-5034474</v>
      </c>
      <c r="G26" s="36">
        <v>0</v>
      </c>
      <c r="H26" s="27">
        <v>-5034474</v>
      </c>
      <c r="I26" s="29">
        <v>0</v>
      </c>
      <c r="J26" s="27">
        <v>-7113346</v>
      </c>
      <c r="K26" s="36">
        <v>0</v>
      </c>
      <c r="L26" s="27">
        <v>-6826427</v>
      </c>
      <c r="M26" s="29">
        <v>0</v>
      </c>
    </row>
    <row r="27" spans="1:13" ht="13.5" x14ac:dyDescent="0.25">
      <c r="A27" s="26" t="s">
        <v>23</v>
      </c>
      <c r="B27" s="30">
        <f t="shared" si="0"/>
        <v>0</v>
      </c>
      <c r="C27" s="34">
        <f t="shared" si="0"/>
        <v>0</v>
      </c>
      <c r="D27" s="34">
        <f t="shared" si="0"/>
        <v>0</v>
      </c>
      <c r="E27" s="33">
        <f t="shared" si="0"/>
        <v>0</v>
      </c>
      <c r="F27" s="30">
        <v>0</v>
      </c>
      <c r="G27" s="31">
        <v>0</v>
      </c>
      <c r="H27" s="30">
        <v>0</v>
      </c>
      <c r="I27" s="33">
        <v>0</v>
      </c>
      <c r="J27" s="30">
        <v>0</v>
      </c>
      <c r="K27" s="31">
        <v>0</v>
      </c>
      <c r="L27" s="30">
        <v>0</v>
      </c>
      <c r="M27" s="33">
        <v>0</v>
      </c>
    </row>
    <row r="28" spans="1:13" ht="13.5" x14ac:dyDescent="0.25">
      <c r="A28" s="26" t="s">
        <v>24</v>
      </c>
      <c r="B28" s="30">
        <f t="shared" si="0"/>
        <v>0</v>
      </c>
      <c r="C28" s="34">
        <f t="shared" si="0"/>
        <v>0</v>
      </c>
      <c r="D28" s="34">
        <f t="shared" si="0"/>
        <v>0</v>
      </c>
      <c r="E28" s="33">
        <f t="shared" si="0"/>
        <v>0</v>
      </c>
      <c r="F28" s="30">
        <v>0</v>
      </c>
      <c r="G28" s="31">
        <v>0</v>
      </c>
      <c r="H28" s="30">
        <v>0</v>
      </c>
      <c r="I28" s="33">
        <v>0</v>
      </c>
      <c r="J28" s="30">
        <v>0</v>
      </c>
      <c r="K28" s="31">
        <v>0</v>
      </c>
      <c r="L28" s="30">
        <v>0</v>
      </c>
      <c r="M28" s="33">
        <v>0</v>
      </c>
    </row>
    <row r="29" spans="1:13" ht="13.5" x14ac:dyDescent="0.25">
      <c r="A29" s="43" t="s">
        <v>25</v>
      </c>
      <c r="B29" s="45">
        <f t="shared" si="0"/>
        <v>0</v>
      </c>
      <c r="C29" s="42">
        <f t="shared" si="0"/>
        <v>262099533</v>
      </c>
      <c r="D29" s="42">
        <f t="shared" si="0"/>
        <v>0</v>
      </c>
      <c r="E29" s="46">
        <f t="shared" si="0"/>
        <v>231658874</v>
      </c>
      <c r="F29" s="45">
        <v>0</v>
      </c>
      <c r="G29" s="42">
        <f>G10+G19</f>
        <v>212116029</v>
      </c>
      <c r="H29" s="42">
        <v>0</v>
      </c>
      <c r="I29" s="46">
        <f>I10+I19</f>
        <v>167502110</v>
      </c>
      <c r="J29" s="45">
        <v>0</v>
      </c>
      <c r="K29" s="42">
        <f>K10+K19</f>
        <v>49983504</v>
      </c>
      <c r="L29" s="42">
        <v>0</v>
      </c>
      <c r="M29" s="46">
        <f>M10+M19</f>
        <v>64156764</v>
      </c>
    </row>
    <row r="30" spans="1:13" ht="13.5" x14ac:dyDescent="0.25">
      <c r="A30" s="26" t="s">
        <v>26</v>
      </c>
      <c r="B30" s="30">
        <f t="shared" si="0"/>
        <v>0</v>
      </c>
      <c r="C30" s="34">
        <f t="shared" si="0"/>
        <v>0</v>
      </c>
      <c r="D30" s="34">
        <f t="shared" si="0"/>
        <v>0</v>
      </c>
      <c r="E30" s="33">
        <f t="shared" si="0"/>
        <v>0</v>
      </c>
      <c r="F30" s="30">
        <v>0</v>
      </c>
      <c r="G30" s="31">
        <v>0</v>
      </c>
      <c r="H30" s="30">
        <v>0</v>
      </c>
      <c r="I30" s="33">
        <v>0</v>
      </c>
      <c r="J30" s="30">
        <v>0</v>
      </c>
      <c r="K30" s="31">
        <v>0</v>
      </c>
      <c r="L30" s="30">
        <v>0</v>
      </c>
      <c r="M30" s="33">
        <v>0</v>
      </c>
    </row>
    <row r="31" spans="1:13" ht="13.5" x14ac:dyDescent="0.25">
      <c r="A31" s="26" t="s">
        <v>27</v>
      </c>
      <c r="B31" s="30">
        <f t="shared" si="0"/>
        <v>0</v>
      </c>
      <c r="C31" s="34">
        <f t="shared" si="0"/>
        <v>2579462</v>
      </c>
      <c r="D31" s="34">
        <f t="shared" si="0"/>
        <v>0</v>
      </c>
      <c r="E31" s="33">
        <f t="shared" si="0"/>
        <v>3315022</v>
      </c>
      <c r="F31" s="30">
        <v>0</v>
      </c>
      <c r="G31" s="31">
        <f>SUM(F32:F35)</f>
        <v>2579462</v>
      </c>
      <c r="H31" s="30">
        <v>0</v>
      </c>
      <c r="I31" s="33">
        <f>SUM(H32:H34)</f>
        <v>3315022</v>
      </c>
      <c r="J31" s="30">
        <v>0</v>
      </c>
      <c r="K31" s="31">
        <f>SUM(J32:J35)</f>
        <v>0</v>
      </c>
      <c r="L31" s="30">
        <v>0</v>
      </c>
      <c r="M31" s="33">
        <f>SUM(L32:L35)</f>
        <v>0</v>
      </c>
    </row>
    <row r="32" spans="1:13" ht="13.5" x14ac:dyDescent="0.25">
      <c r="A32" s="35" t="s">
        <v>28</v>
      </c>
      <c r="B32" s="27">
        <f t="shared" si="0"/>
        <v>728010</v>
      </c>
      <c r="C32" s="28">
        <f t="shared" si="0"/>
        <v>0</v>
      </c>
      <c r="D32" s="28">
        <f t="shared" si="0"/>
        <v>2037540</v>
      </c>
      <c r="E32" s="29">
        <f t="shared" si="0"/>
        <v>0</v>
      </c>
      <c r="F32" s="27">
        <v>728010</v>
      </c>
      <c r="G32" s="36">
        <v>0</v>
      </c>
      <c r="H32" s="27">
        <v>2037540</v>
      </c>
      <c r="I32" s="29">
        <v>0</v>
      </c>
      <c r="J32" s="27">
        <v>0</v>
      </c>
      <c r="K32" s="36">
        <v>0</v>
      </c>
      <c r="L32" s="27">
        <v>0</v>
      </c>
      <c r="M32" s="29">
        <v>0</v>
      </c>
    </row>
    <row r="33" spans="1:13" ht="13.5" x14ac:dyDescent="0.25">
      <c r="A33" s="35" t="s">
        <v>29</v>
      </c>
      <c r="B33" s="27">
        <f t="shared" si="0"/>
        <v>902182</v>
      </c>
      <c r="C33" s="28">
        <f t="shared" si="0"/>
        <v>0</v>
      </c>
      <c r="D33" s="28">
        <f t="shared" si="0"/>
        <v>34182</v>
      </c>
      <c r="E33" s="29">
        <f t="shared" si="0"/>
        <v>0</v>
      </c>
      <c r="F33" s="27">
        <v>902182</v>
      </c>
      <c r="G33" s="36">
        <v>0</v>
      </c>
      <c r="H33" s="27">
        <v>34182</v>
      </c>
      <c r="I33" s="29">
        <v>0</v>
      </c>
      <c r="J33" s="27">
        <v>0</v>
      </c>
      <c r="K33" s="36"/>
      <c r="L33" s="27">
        <v>0</v>
      </c>
      <c r="M33" s="29"/>
    </row>
    <row r="34" spans="1:13" ht="13.5" x14ac:dyDescent="0.25">
      <c r="A34" s="35" t="s">
        <v>30</v>
      </c>
      <c r="B34" s="27">
        <f t="shared" si="0"/>
        <v>949270</v>
      </c>
      <c r="C34" s="28">
        <f t="shared" si="0"/>
        <v>0</v>
      </c>
      <c r="D34" s="28">
        <f t="shared" si="0"/>
        <v>1243300</v>
      </c>
      <c r="E34" s="29">
        <f t="shared" si="0"/>
        <v>0</v>
      </c>
      <c r="F34" s="27">
        <v>949270</v>
      </c>
      <c r="G34" s="36">
        <v>0</v>
      </c>
      <c r="H34" s="27">
        <v>1243300</v>
      </c>
      <c r="I34" s="29">
        <v>0</v>
      </c>
      <c r="J34" s="27">
        <v>0</v>
      </c>
      <c r="K34" s="36">
        <v>0</v>
      </c>
      <c r="L34" s="27">
        <v>0</v>
      </c>
      <c r="M34" s="29">
        <v>0</v>
      </c>
    </row>
    <row r="35" spans="1:13" ht="13.5" x14ac:dyDescent="0.25">
      <c r="A35" s="35" t="s">
        <v>31</v>
      </c>
      <c r="B35" s="27">
        <f t="shared" si="0"/>
        <v>0</v>
      </c>
      <c r="C35" s="28">
        <f t="shared" si="0"/>
        <v>0</v>
      </c>
      <c r="D35" s="28">
        <f t="shared" si="0"/>
        <v>0</v>
      </c>
      <c r="E35" s="29">
        <f t="shared" si="0"/>
        <v>0</v>
      </c>
      <c r="F35" s="27"/>
      <c r="G35" s="36"/>
      <c r="H35" s="27"/>
      <c r="I35" s="29"/>
      <c r="J35" s="27">
        <v>0</v>
      </c>
      <c r="K35" s="36">
        <v>0</v>
      </c>
      <c r="L35" s="27">
        <v>0</v>
      </c>
      <c r="M35" s="29">
        <v>0</v>
      </c>
    </row>
    <row r="36" spans="1:13" ht="13.5" x14ac:dyDescent="0.25">
      <c r="A36" s="26" t="s">
        <v>32</v>
      </c>
      <c r="B36" s="30">
        <f t="shared" si="0"/>
        <v>0</v>
      </c>
      <c r="C36" s="34">
        <f t="shared" si="0"/>
        <v>44941666</v>
      </c>
      <c r="D36" s="34">
        <f t="shared" si="0"/>
        <v>0</v>
      </c>
      <c r="E36" s="33">
        <f t="shared" si="0"/>
        <v>35708332</v>
      </c>
      <c r="F36" s="30">
        <v>0</v>
      </c>
      <c r="G36" s="31">
        <f>F37</f>
        <v>44941666</v>
      </c>
      <c r="H36" s="30">
        <v>0</v>
      </c>
      <c r="I36" s="33">
        <f>H37</f>
        <v>35708332</v>
      </c>
      <c r="J36" s="30">
        <v>0</v>
      </c>
      <c r="K36" s="31">
        <f>J37</f>
        <v>0</v>
      </c>
      <c r="L36" s="30">
        <v>0</v>
      </c>
      <c r="M36" s="33">
        <f>L37</f>
        <v>0</v>
      </c>
    </row>
    <row r="37" spans="1:13" ht="13.5" x14ac:dyDescent="0.25">
      <c r="A37" s="35" t="s">
        <v>33</v>
      </c>
      <c r="B37" s="27">
        <f t="shared" si="0"/>
        <v>44941666</v>
      </c>
      <c r="C37" s="28">
        <f t="shared" si="0"/>
        <v>0</v>
      </c>
      <c r="D37" s="28">
        <f t="shared" si="0"/>
        <v>35708332</v>
      </c>
      <c r="E37" s="29">
        <f t="shared" si="0"/>
        <v>0</v>
      </c>
      <c r="F37" s="27">
        <v>44941666</v>
      </c>
      <c r="G37" s="36">
        <v>0</v>
      </c>
      <c r="H37" s="27">
        <v>35708332</v>
      </c>
      <c r="I37" s="29">
        <v>0</v>
      </c>
      <c r="J37" s="27">
        <v>0</v>
      </c>
      <c r="K37" s="31"/>
      <c r="L37" s="27">
        <v>0</v>
      </c>
      <c r="M37" s="33"/>
    </row>
    <row r="38" spans="1:13" ht="13.5" x14ac:dyDescent="0.25">
      <c r="A38" s="26" t="s">
        <v>34</v>
      </c>
      <c r="B38" s="30">
        <f t="shared" si="0"/>
        <v>0</v>
      </c>
      <c r="C38" s="34">
        <f t="shared" si="0"/>
        <v>47521128</v>
      </c>
      <c r="D38" s="34">
        <f t="shared" si="0"/>
        <v>0</v>
      </c>
      <c r="E38" s="33">
        <f t="shared" si="0"/>
        <v>39023354</v>
      </c>
      <c r="F38" s="30">
        <v>0</v>
      </c>
      <c r="G38" s="31">
        <f>G31+G36</f>
        <v>47521128</v>
      </c>
      <c r="H38" s="30">
        <v>0</v>
      </c>
      <c r="I38" s="33">
        <f>I31+I36</f>
        <v>39023354</v>
      </c>
      <c r="J38" s="30">
        <v>0</v>
      </c>
      <c r="K38" s="31">
        <f>K31+K36</f>
        <v>0</v>
      </c>
      <c r="L38" s="30">
        <v>0</v>
      </c>
      <c r="M38" s="33">
        <f>M31+M36</f>
        <v>0</v>
      </c>
    </row>
    <row r="39" spans="1:13" ht="13.5" x14ac:dyDescent="0.25">
      <c r="A39" s="26" t="s">
        <v>35</v>
      </c>
      <c r="B39" s="30">
        <f t="shared" si="0"/>
        <v>0</v>
      </c>
      <c r="C39" s="34">
        <f t="shared" si="0"/>
        <v>0</v>
      </c>
      <c r="D39" s="34">
        <f t="shared" si="0"/>
        <v>0</v>
      </c>
      <c r="E39" s="33">
        <f t="shared" si="0"/>
        <v>0</v>
      </c>
      <c r="F39" s="30">
        <v>0</v>
      </c>
      <c r="G39" s="31">
        <v>0</v>
      </c>
      <c r="H39" s="30">
        <v>0</v>
      </c>
      <c r="I39" s="33">
        <v>0</v>
      </c>
      <c r="J39" s="30">
        <v>0</v>
      </c>
      <c r="K39" s="31">
        <v>0</v>
      </c>
      <c r="L39" s="30">
        <v>0</v>
      </c>
      <c r="M39" s="33">
        <v>0</v>
      </c>
    </row>
    <row r="40" spans="1:13" ht="13.5" x14ac:dyDescent="0.25">
      <c r="A40" s="26" t="s">
        <v>36</v>
      </c>
      <c r="B40" s="30">
        <f t="shared" si="0"/>
        <v>0</v>
      </c>
      <c r="C40" s="34">
        <f t="shared" si="0"/>
        <v>867950475</v>
      </c>
      <c r="D40" s="34">
        <f t="shared" si="0"/>
        <v>0</v>
      </c>
      <c r="E40" s="33">
        <f t="shared" si="0"/>
        <v>814105295</v>
      </c>
      <c r="F40" s="30">
        <v>0</v>
      </c>
      <c r="G40" s="31">
        <f>F41</f>
        <v>742882644</v>
      </c>
      <c r="H40" s="30">
        <v>0</v>
      </c>
      <c r="I40" s="33">
        <f>H41</f>
        <v>689037464</v>
      </c>
      <c r="J40" s="30">
        <v>0</v>
      </c>
      <c r="K40" s="31">
        <f>J41</f>
        <v>125067831</v>
      </c>
      <c r="L40" s="30">
        <v>0</v>
      </c>
      <c r="M40" s="33">
        <f>L41</f>
        <v>125067831</v>
      </c>
    </row>
    <row r="41" spans="1:13" ht="13.5" x14ac:dyDescent="0.25">
      <c r="A41" s="35" t="s">
        <v>37</v>
      </c>
      <c r="B41" s="27">
        <f t="shared" si="0"/>
        <v>867950475</v>
      </c>
      <c r="C41" s="28">
        <f t="shared" si="0"/>
        <v>0</v>
      </c>
      <c r="D41" s="28">
        <f t="shared" si="0"/>
        <v>814105295</v>
      </c>
      <c r="E41" s="29">
        <f t="shared" si="0"/>
        <v>0</v>
      </c>
      <c r="F41" s="27">
        <v>742882644</v>
      </c>
      <c r="G41" s="36">
        <v>0</v>
      </c>
      <c r="H41" s="27">
        <v>689037464</v>
      </c>
      <c r="I41" s="29">
        <v>0</v>
      </c>
      <c r="J41" s="27">
        <v>125067831</v>
      </c>
      <c r="K41" s="36">
        <v>0</v>
      </c>
      <c r="L41" s="27">
        <v>125067831</v>
      </c>
      <c r="M41" s="29">
        <v>0</v>
      </c>
    </row>
    <row r="42" spans="1:13" ht="13.5" x14ac:dyDescent="0.25">
      <c r="A42" s="26" t="s">
        <v>38</v>
      </c>
      <c r="B42" s="30">
        <f t="shared" si="0"/>
        <v>0</v>
      </c>
      <c r="C42" s="34">
        <f t="shared" si="0"/>
        <v>0</v>
      </c>
      <c r="D42" s="34">
        <f t="shared" si="0"/>
        <v>0</v>
      </c>
      <c r="E42" s="33">
        <f t="shared" si="0"/>
        <v>0</v>
      </c>
      <c r="F42" s="30">
        <v>0</v>
      </c>
      <c r="G42" s="31">
        <v>0</v>
      </c>
      <c r="H42" s="30">
        <v>0</v>
      </c>
      <c r="I42" s="33">
        <v>0</v>
      </c>
      <c r="J42" s="30">
        <v>0</v>
      </c>
      <c r="K42" s="31">
        <v>0</v>
      </c>
      <c r="L42" s="30">
        <v>0</v>
      </c>
      <c r="M42" s="33">
        <v>0</v>
      </c>
    </row>
    <row r="43" spans="1:13" ht="13.5" x14ac:dyDescent="0.25">
      <c r="A43" s="26" t="s">
        <v>39</v>
      </c>
      <c r="B43" s="30">
        <f t="shared" si="0"/>
        <v>0</v>
      </c>
      <c r="C43" s="34">
        <f t="shared" si="0"/>
        <v>0</v>
      </c>
      <c r="D43" s="34">
        <f t="shared" si="0"/>
        <v>0</v>
      </c>
      <c r="E43" s="33">
        <f t="shared" si="0"/>
        <v>0</v>
      </c>
      <c r="F43" s="30">
        <v>0</v>
      </c>
      <c r="G43" s="31">
        <v>0</v>
      </c>
      <c r="H43" s="30">
        <v>0</v>
      </c>
      <c r="I43" s="33">
        <v>0</v>
      </c>
      <c r="J43" s="30">
        <v>0</v>
      </c>
      <c r="K43" s="31">
        <v>0</v>
      </c>
      <c r="L43" s="30">
        <v>0</v>
      </c>
      <c r="M43" s="33">
        <v>0</v>
      </c>
    </row>
    <row r="44" spans="1:13" ht="13.5" x14ac:dyDescent="0.25">
      <c r="A44" s="26" t="s">
        <v>40</v>
      </c>
      <c r="B44" s="30">
        <f t="shared" si="0"/>
        <v>0</v>
      </c>
      <c r="C44" s="34">
        <f t="shared" si="0"/>
        <v>0</v>
      </c>
      <c r="D44" s="34">
        <f t="shared" si="0"/>
        <v>0</v>
      </c>
      <c r="E44" s="33">
        <f t="shared" si="0"/>
        <v>0</v>
      </c>
      <c r="F44" s="30">
        <v>0</v>
      </c>
      <c r="G44" s="31">
        <v>0</v>
      </c>
      <c r="H44" s="30">
        <v>0</v>
      </c>
      <c r="I44" s="33">
        <v>0</v>
      </c>
      <c r="J44" s="30">
        <v>0</v>
      </c>
      <c r="K44" s="31">
        <v>0</v>
      </c>
      <c r="L44" s="30">
        <v>0</v>
      </c>
      <c r="M44" s="33">
        <v>0</v>
      </c>
    </row>
    <row r="45" spans="1:13" ht="13.5" x14ac:dyDescent="0.25">
      <c r="A45" s="26" t="s">
        <v>41</v>
      </c>
      <c r="B45" s="30">
        <f t="shared" si="0"/>
        <v>0</v>
      </c>
      <c r="C45" s="34">
        <f t="shared" si="0"/>
        <v>-653372070</v>
      </c>
      <c r="D45" s="34">
        <f t="shared" si="0"/>
        <v>0</v>
      </c>
      <c r="E45" s="33">
        <f t="shared" si="0"/>
        <v>-621469775</v>
      </c>
      <c r="F45" s="30">
        <v>0</v>
      </c>
      <c r="G45" s="31">
        <f>SUM(F46:F48)</f>
        <v>-578287743</v>
      </c>
      <c r="H45" s="30">
        <v>0</v>
      </c>
      <c r="I45" s="33">
        <f>SUM(H46:H48)</f>
        <v>-560558708</v>
      </c>
      <c r="J45" s="30">
        <v>0</v>
      </c>
      <c r="K45" s="31">
        <f>SUM(J46:J48)</f>
        <v>-75084327</v>
      </c>
      <c r="L45" s="30">
        <v>0</v>
      </c>
      <c r="M45" s="33">
        <f>SUM(L46:L47)</f>
        <v>-60911067</v>
      </c>
    </row>
    <row r="46" spans="1:13" ht="13.5" x14ac:dyDescent="0.25">
      <c r="A46" s="35" t="s">
        <v>42</v>
      </c>
      <c r="B46" s="27">
        <f t="shared" si="0"/>
        <v>-621469775</v>
      </c>
      <c r="C46" s="28">
        <f t="shared" si="0"/>
        <v>0</v>
      </c>
      <c r="D46" s="28">
        <f t="shared" si="0"/>
        <v>-480859150</v>
      </c>
      <c r="E46" s="29">
        <f t="shared" si="0"/>
        <v>0</v>
      </c>
      <c r="F46" s="27">
        <v>-560558708</v>
      </c>
      <c r="G46" s="36">
        <v>0</v>
      </c>
      <c r="H46" s="27">
        <v>-502885782</v>
      </c>
      <c r="I46" s="29">
        <v>0</v>
      </c>
      <c r="J46" s="27">
        <v>-60911067</v>
      </c>
      <c r="K46" s="36">
        <v>0</v>
      </c>
      <c r="L46" s="27">
        <v>22026632</v>
      </c>
      <c r="M46" s="29">
        <v>0</v>
      </c>
    </row>
    <row r="47" spans="1:13" ht="13.5" x14ac:dyDescent="0.25">
      <c r="A47" s="35" t="s">
        <v>43</v>
      </c>
      <c r="B47" s="27">
        <f t="shared" si="0"/>
        <v>-31902295</v>
      </c>
      <c r="C47" s="28"/>
      <c r="D47" s="28">
        <f t="shared" si="0"/>
        <v>-140610625</v>
      </c>
      <c r="E47" s="29"/>
      <c r="F47" s="27">
        <v>-17729035</v>
      </c>
      <c r="G47" s="36"/>
      <c r="H47" s="27">
        <v>-57672926</v>
      </c>
      <c r="I47" s="29"/>
      <c r="J47" s="27">
        <v>-14173260</v>
      </c>
      <c r="K47" s="36"/>
      <c r="L47" s="27">
        <v>-82937699</v>
      </c>
      <c r="M47" s="29"/>
    </row>
    <row r="48" spans="1:13" ht="13.5" x14ac:dyDescent="0.25">
      <c r="A48" s="35" t="s">
        <v>44</v>
      </c>
      <c r="B48" s="27">
        <f t="shared" si="0"/>
        <v>0</v>
      </c>
      <c r="C48" s="28"/>
      <c r="D48" s="28">
        <f t="shared" si="0"/>
        <v>0</v>
      </c>
      <c r="E48" s="29"/>
      <c r="F48" s="27">
        <v>0</v>
      </c>
      <c r="G48" s="36"/>
      <c r="H48" s="27">
        <v>0</v>
      </c>
      <c r="I48" s="29"/>
      <c r="J48" s="27">
        <v>0</v>
      </c>
      <c r="K48" s="36"/>
      <c r="L48" s="27">
        <v>0</v>
      </c>
      <c r="M48" s="29"/>
    </row>
    <row r="49" spans="1:13" ht="13.5" x14ac:dyDescent="0.25">
      <c r="A49" s="43" t="s">
        <v>45</v>
      </c>
      <c r="B49" s="45">
        <f t="shared" si="0"/>
        <v>0</v>
      </c>
      <c r="C49" s="42">
        <f t="shared" si="0"/>
        <v>214578405</v>
      </c>
      <c r="D49" s="42">
        <f t="shared" si="0"/>
        <v>0</v>
      </c>
      <c r="E49" s="46">
        <f t="shared" si="0"/>
        <v>192635520</v>
      </c>
      <c r="F49" s="45">
        <v>0</v>
      </c>
      <c r="G49" s="42">
        <f>G40+G42+G43+G44+G45</f>
        <v>164594901</v>
      </c>
      <c r="H49" s="42">
        <v>0</v>
      </c>
      <c r="I49" s="46">
        <f>I40+I45</f>
        <v>128478756</v>
      </c>
      <c r="J49" s="45">
        <v>0</v>
      </c>
      <c r="K49" s="42">
        <f>K40+K42+K43+K44+K45</f>
        <v>49983504</v>
      </c>
      <c r="L49" s="42">
        <v>0</v>
      </c>
      <c r="M49" s="46">
        <f>M40+M42+M43+M44+M45</f>
        <v>64156764</v>
      </c>
    </row>
    <row r="50" spans="1:13" ht="14.25" thickBot="1" x14ac:dyDescent="0.3">
      <c r="A50" s="44" t="s">
        <v>46</v>
      </c>
      <c r="B50" s="47">
        <f t="shared" si="0"/>
        <v>0</v>
      </c>
      <c r="C50" s="48">
        <f t="shared" si="0"/>
        <v>262099533</v>
      </c>
      <c r="D50" s="48">
        <f t="shared" si="0"/>
        <v>0</v>
      </c>
      <c r="E50" s="49">
        <f t="shared" si="0"/>
        <v>231658874</v>
      </c>
      <c r="F50" s="47">
        <v>0</v>
      </c>
      <c r="G50" s="48">
        <f>G38+G49</f>
        <v>212116029</v>
      </c>
      <c r="H50" s="48">
        <v>0</v>
      </c>
      <c r="I50" s="49">
        <f>I38+I49</f>
        <v>167502110</v>
      </c>
      <c r="J50" s="47">
        <v>0</v>
      </c>
      <c r="K50" s="48">
        <f>K38+K49</f>
        <v>49983504</v>
      </c>
      <c r="L50" s="48">
        <v>0</v>
      </c>
      <c r="M50" s="49">
        <f>M38+M49</f>
        <v>64156764</v>
      </c>
    </row>
  </sheetData>
  <mergeCells count="13">
    <mergeCell ref="H7:I8"/>
    <mergeCell ref="J7:K8"/>
    <mergeCell ref="L7:M8"/>
    <mergeCell ref="A1:M1"/>
    <mergeCell ref="A2:M2"/>
    <mergeCell ref="A3:M3"/>
    <mergeCell ref="A6:A8"/>
    <mergeCell ref="B6:E6"/>
    <mergeCell ref="F6:I6"/>
    <mergeCell ref="J6:M6"/>
    <mergeCell ref="B7:C8"/>
    <mergeCell ref="D7:E8"/>
    <mergeCell ref="F7:G8"/>
  </mergeCells>
  <phoneticPr fontId="3" type="noConversion"/>
  <pageMargins left="0.7" right="0.7" top="0.75" bottom="0.75" header="0.3" footer="0.3"/>
  <pageSetup paperSize="9" scale="71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EE50-873F-4B46-935C-C98B3F367B8E}">
  <sheetPr>
    <pageSetUpPr fitToPage="1"/>
  </sheetPr>
  <dimension ref="A1:M55"/>
  <sheetViews>
    <sheetView topLeftCell="A19" workbookViewId="0">
      <selection activeCell="F40" sqref="F40"/>
    </sheetView>
  </sheetViews>
  <sheetFormatPr defaultRowHeight="12.75" x14ac:dyDescent="0.2"/>
  <cols>
    <col min="1" max="1" width="24.25" style="2" customWidth="1"/>
    <col min="2" max="13" width="14" style="41" customWidth="1"/>
    <col min="14" max="256" width="9" style="2"/>
    <col min="257" max="257" width="24.25" style="2" customWidth="1"/>
    <col min="258" max="269" width="14" style="2" customWidth="1"/>
    <col min="270" max="512" width="9" style="2"/>
    <col min="513" max="513" width="24.25" style="2" customWidth="1"/>
    <col min="514" max="525" width="14" style="2" customWidth="1"/>
    <col min="526" max="768" width="9" style="2"/>
    <col min="769" max="769" width="24.25" style="2" customWidth="1"/>
    <col min="770" max="781" width="14" style="2" customWidth="1"/>
    <col min="782" max="1024" width="9" style="2"/>
    <col min="1025" max="1025" width="24.25" style="2" customWidth="1"/>
    <col min="1026" max="1037" width="14" style="2" customWidth="1"/>
    <col min="1038" max="1280" width="9" style="2"/>
    <col min="1281" max="1281" width="24.25" style="2" customWidth="1"/>
    <col min="1282" max="1293" width="14" style="2" customWidth="1"/>
    <col min="1294" max="1536" width="9" style="2"/>
    <col min="1537" max="1537" width="24.25" style="2" customWidth="1"/>
    <col min="1538" max="1549" width="14" style="2" customWidth="1"/>
    <col min="1550" max="1792" width="9" style="2"/>
    <col min="1793" max="1793" width="24.25" style="2" customWidth="1"/>
    <col min="1794" max="1805" width="14" style="2" customWidth="1"/>
    <col min="1806" max="2048" width="9" style="2"/>
    <col min="2049" max="2049" width="24.25" style="2" customWidth="1"/>
    <col min="2050" max="2061" width="14" style="2" customWidth="1"/>
    <col min="2062" max="2304" width="9" style="2"/>
    <col min="2305" max="2305" width="24.25" style="2" customWidth="1"/>
    <col min="2306" max="2317" width="14" style="2" customWidth="1"/>
    <col min="2318" max="2560" width="9" style="2"/>
    <col min="2561" max="2561" width="24.25" style="2" customWidth="1"/>
    <col min="2562" max="2573" width="14" style="2" customWidth="1"/>
    <col min="2574" max="2816" width="9" style="2"/>
    <col min="2817" max="2817" width="24.25" style="2" customWidth="1"/>
    <col min="2818" max="2829" width="14" style="2" customWidth="1"/>
    <col min="2830" max="3072" width="9" style="2"/>
    <col min="3073" max="3073" width="24.25" style="2" customWidth="1"/>
    <col min="3074" max="3085" width="14" style="2" customWidth="1"/>
    <col min="3086" max="3328" width="9" style="2"/>
    <col min="3329" max="3329" width="24.25" style="2" customWidth="1"/>
    <col min="3330" max="3341" width="14" style="2" customWidth="1"/>
    <col min="3342" max="3584" width="9" style="2"/>
    <col min="3585" max="3585" width="24.25" style="2" customWidth="1"/>
    <col min="3586" max="3597" width="14" style="2" customWidth="1"/>
    <col min="3598" max="3840" width="9" style="2"/>
    <col min="3841" max="3841" width="24.25" style="2" customWidth="1"/>
    <col min="3842" max="3853" width="14" style="2" customWidth="1"/>
    <col min="3854" max="4096" width="9" style="2"/>
    <col min="4097" max="4097" width="24.25" style="2" customWidth="1"/>
    <col min="4098" max="4109" width="14" style="2" customWidth="1"/>
    <col min="4110" max="4352" width="9" style="2"/>
    <col min="4353" max="4353" width="24.25" style="2" customWidth="1"/>
    <col min="4354" max="4365" width="14" style="2" customWidth="1"/>
    <col min="4366" max="4608" width="9" style="2"/>
    <col min="4609" max="4609" width="24.25" style="2" customWidth="1"/>
    <col min="4610" max="4621" width="14" style="2" customWidth="1"/>
    <col min="4622" max="4864" width="9" style="2"/>
    <col min="4865" max="4865" width="24.25" style="2" customWidth="1"/>
    <col min="4866" max="4877" width="14" style="2" customWidth="1"/>
    <col min="4878" max="5120" width="9" style="2"/>
    <col min="5121" max="5121" width="24.25" style="2" customWidth="1"/>
    <col min="5122" max="5133" width="14" style="2" customWidth="1"/>
    <col min="5134" max="5376" width="9" style="2"/>
    <col min="5377" max="5377" width="24.25" style="2" customWidth="1"/>
    <col min="5378" max="5389" width="14" style="2" customWidth="1"/>
    <col min="5390" max="5632" width="9" style="2"/>
    <col min="5633" max="5633" width="24.25" style="2" customWidth="1"/>
    <col min="5634" max="5645" width="14" style="2" customWidth="1"/>
    <col min="5646" max="5888" width="9" style="2"/>
    <col min="5889" max="5889" width="24.25" style="2" customWidth="1"/>
    <col min="5890" max="5901" width="14" style="2" customWidth="1"/>
    <col min="5902" max="6144" width="9" style="2"/>
    <col min="6145" max="6145" width="24.25" style="2" customWidth="1"/>
    <col min="6146" max="6157" width="14" style="2" customWidth="1"/>
    <col min="6158" max="6400" width="9" style="2"/>
    <col min="6401" max="6401" width="24.25" style="2" customWidth="1"/>
    <col min="6402" max="6413" width="14" style="2" customWidth="1"/>
    <col min="6414" max="6656" width="9" style="2"/>
    <col min="6657" max="6657" width="24.25" style="2" customWidth="1"/>
    <col min="6658" max="6669" width="14" style="2" customWidth="1"/>
    <col min="6670" max="6912" width="9" style="2"/>
    <col min="6913" max="6913" width="24.25" style="2" customWidth="1"/>
    <col min="6914" max="6925" width="14" style="2" customWidth="1"/>
    <col min="6926" max="7168" width="9" style="2"/>
    <col min="7169" max="7169" width="24.25" style="2" customWidth="1"/>
    <col min="7170" max="7181" width="14" style="2" customWidth="1"/>
    <col min="7182" max="7424" width="9" style="2"/>
    <col min="7425" max="7425" width="24.25" style="2" customWidth="1"/>
    <col min="7426" max="7437" width="14" style="2" customWidth="1"/>
    <col min="7438" max="7680" width="9" style="2"/>
    <col min="7681" max="7681" width="24.25" style="2" customWidth="1"/>
    <col min="7682" max="7693" width="14" style="2" customWidth="1"/>
    <col min="7694" max="7936" width="9" style="2"/>
    <col min="7937" max="7937" width="24.25" style="2" customWidth="1"/>
    <col min="7938" max="7949" width="14" style="2" customWidth="1"/>
    <col min="7950" max="8192" width="9" style="2"/>
    <col min="8193" max="8193" width="24.25" style="2" customWidth="1"/>
    <col min="8194" max="8205" width="14" style="2" customWidth="1"/>
    <col min="8206" max="8448" width="9" style="2"/>
    <col min="8449" max="8449" width="24.25" style="2" customWidth="1"/>
    <col min="8450" max="8461" width="14" style="2" customWidth="1"/>
    <col min="8462" max="8704" width="9" style="2"/>
    <col min="8705" max="8705" width="24.25" style="2" customWidth="1"/>
    <col min="8706" max="8717" width="14" style="2" customWidth="1"/>
    <col min="8718" max="8960" width="9" style="2"/>
    <col min="8961" max="8961" width="24.25" style="2" customWidth="1"/>
    <col min="8962" max="8973" width="14" style="2" customWidth="1"/>
    <col min="8974" max="9216" width="9" style="2"/>
    <col min="9217" max="9217" width="24.25" style="2" customWidth="1"/>
    <col min="9218" max="9229" width="14" style="2" customWidth="1"/>
    <col min="9230" max="9472" width="9" style="2"/>
    <col min="9473" max="9473" width="24.25" style="2" customWidth="1"/>
    <col min="9474" max="9485" width="14" style="2" customWidth="1"/>
    <col min="9486" max="9728" width="9" style="2"/>
    <col min="9729" max="9729" width="24.25" style="2" customWidth="1"/>
    <col min="9730" max="9741" width="14" style="2" customWidth="1"/>
    <col min="9742" max="9984" width="9" style="2"/>
    <col min="9985" max="9985" width="24.25" style="2" customWidth="1"/>
    <col min="9986" max="9997" width="14" style="2" customWidth="1"/>
    <col min="9998" max="10240" width="9" style="2"/>
    <col min="10241" max="10241" width="24.25" style="2" customWidth="1"/>
    <col min="10242" max="10253" width="14" style="2" customWidth="1"/>
    <col min="10254" max="10496" width="9" style="2"/>
    <col min="10497" max="10497" width="24.25" style="2" customWidth="1"/>
    <col min="10498" max="10509" width="14" style="2" customWidth="1"/>
    <col min="10510" max="10752" width="9" style="2"/>
    <col min="10753" max="10753" width="24.25" style="2" customWidth="1"/>
    <col min="10754" max="10765" width="14" style="2" customWidth="1"/>
    <col min="10766" max="11008" width="9" style="2"/>
    <col min="11009" max="11009" width="24.25" style="2" customWidth="1"/>
    <col min="11010" max="11021" width="14" style="2" customWidth="1"/>
    <col min="11022" max="11264" width="9" style="2"/>
    <col min="11265" max="11265" width="24.25" style="2" customWidth="1"/>
    <col min="11266" max="11277" width="14" style="2" customWidth="1"/>
    <col min="11278" max="11520" width="9" style="2"/>
    <col min="11521" max="11521" width="24.25" style="2" customWidth="1"/>
    <col min="11522" max="11533" width="14" style="2" customWidth="1"/>
    <col min="11534" max="11776" width="9" style="2"/>
    <col min="11777" max="11777" width="24.25" style="2" customWidth="1"/>
    <col min="11778" max="11789" width="14" style="2" customWidth="1"/>
    <col min="11790" max="12032" width="9" style="2"/>
    <col min="12033" max="12033" width="24.25" style="2" customWidth="1"/>
    <col min="12034" max="12045" width="14" style="2" customWidth="1"/>
    <col min="12046" max="12288" width="9" style="2"/>
    <col min="12289" max="12289" width="24.25" style="2" customWidth="1"/>
    <col min="12290" max="12301" width="14" style="2" customWidth="1"/>
    <col min="12302" max="12544" width="9" style="2"/>
    <col min="12545" max="12545" width="24.25" style="2" customWidth="1"/>
    <col min="12546" max="12557" width="14" style="2" customWidth="1"/>
    <col min="12558" max="12800" width="9" style="2"/>
    <col min="12801" max="12801" width="24.25" style="2" customWidth="1"/>
    <col min="12802" max="12813" width="14" style="2" customWidth="1"/>
    <col min="12814" max="13056" width="9" style="2"/>
    <col min="13057" max="13057" width="24.25" style="2" customWidth="1"/>
    <col min="13058" max="13069" width="14" style="2" customWidth="1"/>
    <col min="13070" max="13312" width="9" style="2"/>
    <col min="13313" max="13313" width="24.25" style="2" customWidth="1"/>
    <col min="13314" max="13325" width="14" style="2" customWidth="1"/>
    <col min="13326" max="13568" width="9" style="2"/>
    <col min="13569" max="13569" width="24.25" style="2" customWidth="1"/>
    <col min="13570" max="13581" width="14" style="2" customWidth="1"/>
    <col min="13582" max="13824" width="9" style="2"/>
    <col min="13825" max="13825" width="24.25" style="2" customWidth="1"/>
    <col min="13826" max="13837" width="14" style="2" customWidth="1"/>
    <col min="13838" max="14080" width="9" style="2"/>
    <col min="14081" max="14081" width="24.25" style="2" customWidth="1"/>
    <col min="14082" max="14093" width="14" style="2" customWidth="1"/>
    <col min="14094" max="14336" width="9" style="2"/>
    <col min="14337" max="14337" width="24.25" style="2" customWidth="1"/>
    <col min="14338" max="14349" width="14" style="2" customWidth="1"/>
    <col min="14350" max="14592" width="9" style="2"/>
    <col min="14593" max="14593" width="24.25" style="2" customWidth="1"/>
    <col min="14594" max="14605" width="14" style="2" customWidth="1"/>
    <col min="14606" max="14848" width="9" style="2"/>
    <col min="14849" max="14849" width="24.25" style="2" customWidth="1"/>
    <col min="14850" max="14861" width="14" style="2" customWidth="1"/>
    <col min="14862" max="15104" width="9" style="2"/>
    <col min="15105" max="15105" width="24.25" style="2" customWidth="1"/>
    <col min="15106" max="15117" width="14" style="2" customWidth="1"/>
    <col min="15118" max="15360" width="9" style="2"/>
    <col min="15361" max="15361" width="24.25" style="2" customWidth="1"/>
    <col min="15362" max="15373" width="14" style="2" customWidth="1"/>
    <col min="15374" max="15616" width="9" style="2"/>
    <col min="15617" max="15617" width="24.25" style="2" customWidth="1"/>
    <col min="15618" max="15629" width="14" style="2" customWidth="1"/>
    <col min="15630" max="15872" width="9" style="2"/>
    <col min="15873" max="15873" width="24.25" style="2" customWidth="1"/>
    <col min="15874" max="15885" width="14" style="2" customWidth="1"/>
    <col min="15886" max="16128" width="9" style="2"/>
    <col min="16129" max="16129" width="24.25" style="2" customWidth="1"/>
    <col min="16130" max="16141" width="14" style="2" customWidth="1"/>
    <col min="16142" max="16384" width="9" style="2"/>
  </cols>
  <sheetData>
    <row r="1" spans="1:13" ht="26.25" x14ac:dyDescent="0.2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3.5" x14ac:dyDescent="0.25">
      <c r="A2" s="3" t="s">
        <v>103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5" x14ac:dyDescent="0.25">
      <c r="A4" s="4"/>
      <c r="B4" s="5"/>
      <c r="C4" s="5"/>
      <c r="D4" s="5"/>
      <c r="E4" s="5"/>
      <c r="F4" s="6"/>
      <c r="G4" s="6"/>
      <c r="H4" s="6"/>
      <c r="I4" s="6"/>
      <c r="J4" s="5"/>
      <c r="K4" s="5"/>
      <c r="L4" s="5"/>
      <c r="M4" s="5"/>
    </row>
    <row r="5" spans="1:13" ht="14.25" thickBot="1" x14ac:dyDescent="0.3">
      <c r="A5" s="4" t="s">
        <v>2</v>
      </c>
      <c r="B5" s="5"/>
      <c r="C5" s="5"/>
      <c r="D5" s="5"/>
      <c r="E5" s="5"/>
      <c r="F5" s="5"/>
      <c r="G5" s="5"/>
      <c r="H5" s="5"/>
      <c r="I5" s="7"/>
      <c r="J5" s="5"/>
      <c r="K5" s="5"/>
      <c r="L5" s="5"/>
      <c r="M5" s="7" t="s">
        <v>3</v>
      </c>
    </row>
    <row r="6" spans="1:13" ht="13.5" x14ac:dyDescent="0.2">
      <c r="A6" s="8" t="s">
        <v>4</v>
      </c>
      <c r="B6" s="9" t="s">
        <v>5</v>
      </c>
      <c r="C6" s="10"/>
      <c r="D6" s="10"/>
      <c r="E6" s="11"/>
      <c r="F6" s="9" t="s">
        <v>6</v>
      </c>
      <c r="G6" s="10"/>
      <c r="H6" s="10"/>
      <c r="I6" s="11"/>
      <c r="J6" s="9" t="s">
        <v>7</v>
      </c>
      <c r="K6" s="10"/>
      <c r="L6" s="10"/>
      <c r="M6" s="11"/>
    </row>
    <row r="7" spans="1:13" x14ac:dyDescent="0.2">
      <c r="A7" s="12"/>
      <c r="B7" s="13" t="s">
        <v>49</v>
      </c>
      <c r="C7" s="14"/>
      <c r="D7" s="15" t="s">
        <v>48</v>
      </c>
      <c r="E7" s="16"/>
      <c r="F7" s="13" t="s">
        <v>49</v>
      </c>
      <c r="G7" s="14"/>
      <c r="H7" s="15" t="s">
        <v>48</v>
      </c>
      <c r="I7" s="16"/>
      <c r="J7" s="17" t="s">
        <v>50</v>
      </c>
      <c r="K7" s="18"/>
      <c r="L7" s="19" t="s">
        <v>51</v>
      </c>
      <c r="M7" s="20"/>
    </row>
    <row r="8" spans="1:13" x14ac:dyDescent="0.2">
      <c r="A8" s="21"/>
      <c r="B8" s="22"/>
      <c r="C8" s="23"/>
      <c r="D8" s="24"/>
      <c r="E8" s="25"/>
      <c r="F8" s="22"/>
      <c r="G8" s="23"/>
      <c r="H8" s="24"/>
      <c r="I8" s="25"/>
      <c r="J8" s="17"/>
      <c r="K8" s="18"/>
      <c r="L8" s="19"/>
      <c r="M8" s="20"/>
    </row>
    <row r="9" spans="1:13" ht="13.5" x14ac:dyDescent="0.25">
      <c r="A9" s="26" t="s">
        <v>56</v>
      </c>
      <c r="B9" s="30">
        <f>F9+J9</f>
        <v>0</v>
      </c>
      <c r="C9" s="34">
        <f>G9+K9</f>
        <v>101718649</v>
      </c>
      <c r="D9" s="34">
        <f>H9+L9</f>
        <v>0</v>
      </c>
      <c r="E9" s="33">
        <f>I9+M9</f>
        <v>58900267</v>
      </c>
      <c r="F9" s="30">
        <v>0</v>
      </c>
      <c r="G9" s="34">
        <f>SUM(F10:F12)</f>
        <v>92727740</v>
      </c>
      <c r="H9" s="30">
        <v>0</v>
      </c>
      <c r="I9" s="34">
        <f>SUM(H10:H12)</f>
        <v>58900267</v>
      </c>
      <c r="J9" s="30">
        <v>0</v>
      </c>
      <c r="K9" s="34">
        <f>SUM(J10:J12)</f>
        <v>8990909</v>
      </c>
      <c r="L9" s="30">
        <v>0</v>
      </c>
      <c r="M9" s="33">
        <f>SUM(L10:L12)</f>
        <v>0</v>
      </c>
    </row>
    <row r="10" spans="1:13" ht="13.5" x14ac:dyDescent="0.25">
      <c r="A10" s="35" t="s">
        <v>57</v>
      </c>
      <c r="B10" s="27">
        <f t="shared" ref="B10:E55" si="0">F10+J10</f>
        <v>101718649</v>
      </c>
      <c r="C10" s="28">
        <f t="shared" si="0"/>
        <v>0</v>
      </c>
      <c r="D10" s="28">
        <f t="shared" si="0"/>
        <v>58900267</v>
      </c>
      <c r="E10" s="29">
        <f t="shared" si="0"/>
        <v>0</v>
      </c>
      <c r="F10" s="27">
        <v>92727740</v>
      </c>
      <c r="G10" s="28">
        <v>0</v>
      </c>
      <c r="H10" s="27">
        <v>58900267</v>
      </c>
      <c r="I10" s="28">
        <v>0</v>
      </c>
      <c r="J10" s="27">
        <v>8990909</v>
      </c>
      <c r="K10" s="28"/>
      <c r="L10" s="27">
        <v>0</v>
      </c>
      <c r="M10" s="29"/>
    </row>
    <row r="11" spans="1:13" ht="13.5" x14ac:dyDescent="0.25">
      <c r="A11" s="35" t="s">
        <v>58</v>
      </c>
      <c r="B11" s="27">
        <f t="shared" si="0"/>
        <v>0</v>
      </c>
      <c r="C11" s="28">
        <f t="shared" si="0"/>
        <v>0</v>
      </c>
      <c r="D11" s="28">
        <f t="shared" si="0"/>
        <v>0</v>
      </c>
      <c r="E11" s="29">
        <f t="shared" si="0"/>
        <v>0</v>
      </c>
      <c r="F11" s="27">
        <v>0</v>
      </c>
      <c r="G11" s="28"/>
      <c r="H11" s="27">
        <v>0</v>
      </c>
      <c r="I11" s="28"/>
      <c r="J11" s="27">
        <v>0</v>
      </c>
      <c r="K11" s="28">
        <v>0</v>
      </c>
      <c r="L11" s="27">
        <v>0</v>
      </c>
      <c r="M11" s="29">
        <v>0</v>
      </c>
    </row>
    <row r="12" spans="1:13" ht="13.5" x14ac:dyDescent="0.25">
      <c r="A12" s="35" t="s">
        <v>59</v>
      </c>
      <c r="B12" s="27">
        <f t="shared" si="0"/>
        <v>0</v>
      </c>
      <c r="C12" s="28">
        <f t="shared" si="0"/>
        <v>0</v>
      </c>
      <c r="D12" s="28">
        <f t="shared" si="0"/>
        <v>0</v>
      </c>
      <c r="E12" s="29">
        <f t="shared" si="0"/>
        <v>0</v>
      </c>
      <c r="F12" s="27">
        <v>0</v>
      </c>
      <c r="G12" s="28"/>
      <c r="H12" s="27">
        <v>0</v>
      </c>
      <c r="I12" s="28"/>
      <c r="J12" s="27">
        <v>0</v>
      </c>
      <c r="K12" s="28">
        <v>0</v>
      </c>
      <c r="L12" s="27">
        <v>0</v>
      </c>
      <c r="M12" s="29">
        <v>0</v>
      </c>
    </row>
    <row r="13" spans="1:13" ht="13.5" x14ac:dyDescent="0.25">
      <c r="A13" s="26" t="s">
        <v>60</v>
      </c>
      <c r="B13" s="30">
        <f t="shared" si="0"/>
        <v>0</v>
      </c>
      <c r="C13" s="34">
        <f t="shared" si="0"/>
        <v>21087735</v>
      </c>
      <c r="D13" s="34">
        <f t="shared" si="0"/>
        <v>0</v>
      </c>
      <c r="E13" s="33">
        <f t="shared" si="0"/>
        <v>22850348</v>
      </c>
      <c r="F13" s="30">
        <v>0</v>
      </c>
      <c r="G13" s="34">
        <f>G14+G18</f>
        <v>21087735</v>
      </c>
      <c r="H13" s="30">
        <v>0</v>
      </c>
      <c r="I13" s="34">
        <f>I14+I18</f>
        <v>22850348</v>
      </c>
      <c r="J13" s="30">
        <v>0</v>
      </c>
      <c r="K13" s="34">
        <v>0</v>
      </c>
      <c r="L13" s="30">
        <v>0</v>
      </c>
      <c r="M13" s="33">
        <v>0</v>
      </c>
    </row>
    <row r="14" spans="1:13" ht="13.5" x14ac:dyDescent="0.25">
      <c r="A14" s="35" t="s">
        <v>61</v>
      </c>
      <c r="B14" s="27">
        <f t="shared" si="0"/>
        <v>0</v>
      </c>
      <c r="C14" s="28">
        <f t="shared" si="0"/>
        <v>21087735</v>
      </c>
      <c r="D14" s="28">
        <f t="shared" si="0"/>
        <v>0</v>
      </c>
      <c r="E14" s="29">
        <f t="shared" si="0"/>
        <v>22850348</v>
      </c>
      <c r="F14" s="27">
        <v>0</v>
      </c>
      <c r="G14" s="28">
        <f>SUM(F15:F17)</f>
        <v>21087735</v>
      </c>
      <c r="H14" s="27">
        <v>0</v>
      </c>
      <c r="I14" s="28">
        <f>SUM(H15:H17)</f>
        <v>22850348</v>
      </c>
      <c r="J14" s="27">
        <v>0</v>
      </c>
      <c r="K14" s="28">
        <v>0</v>
      </c>
      <c r="L14" s="27">
        <v>0</v>
      </c>
      <c r="M14" s="29">
        <v>0</v>
      </c>
    </row>
    <row r="15" spans="1:13" ht="13.5" x14ac:dyDescent="0.25">
      <c r="A15" s="35" t="s">
        <v>62</v>
      </c>
      <c r="B15" s="27">
        <f t="shared" si="0"/>
        <v>25397900</v>
      </c>
      <c r="C15" s="28">
        <f t="shared" si="0"/>
        <v>0</v>
      </c>
      <c r="D15" s="28">
        <f t="shared" si="0"/>
        <v>21699800</v>
      </c>
      <c r="E15" s="29">
        <f t="shared" si="0"/>
        <v>0</v>
      </c>
      <c r="F15" s="27">
        <v>25397900</v>
      </c>
      <c r="G15" s="28">
        <v>0</v>
      </c>
      <c r="H15" s="27">
        <v>21699800</v>
      </c>
      <c r="I15" s="28">
        <v>0</v>
      </c>
      <c r="J15" s="27">
        <v>0</v>
      </c>
      <c r="K15" s="28">
        <v>0</v>
      </c>
      <c r="L15" s="27">
        <v>0</v>
      </c>
      <c r="M15" s="29">
        <v>0</v>
      </c>
    </row>
    <row r="16" spans="1:13" ht="13.5" x14ac:dyDescent="0.25">
      <c r="A16" s="35" t="s">
        <v>63</v>
      </c>
      <c r="B16" s="27">
        <f t="shared" si="0"/>
        <v>22804635</v>
      </c>
      <c r="C16" s="28">
        <f t="shared" si="0"/>
        <v>0</v>
      </c>
      <c r="D16" s="28">
        <f t="shared" si="0"/>
        <v>26548448</v>
      </c>
      <c r="E16" s="29">
        <f t="shared" si="0"/>
        <v>0</v>
      </c>
      <c r="F16" s="27">
        <v>22804635</v>
      </c>
      <c r="G16" s="28">
        <v>0</v>
      </c>
      <c r="H16" s="27">
        <v>26548448</v>
      </c>
      <c r="I16" s="28">
        <v>0</v>
      </c>
      <c r="J16" s="27">
        <v>0</v>
      </c>
      <c r="K16" s="28">
        <v>0</v>
      </c>
      <c r="L16" s="27">
        <v>0</v>
      </c>
      <c r="M16" s="29">
        <v>0</v>
      </c>
    </row>
    <row r="17" spans="1:13" ht="13.5" x14ac:dyDescent="0.25">
      <c r="A17" s="35" t="s">
        <v>64</v>
      </c>
      <c r="B17" s="27">
        <f t="shared" si="0"/>
        <v>-27114800</v>
      </c>
      <c r="C17" s="28">
        <f t="shared" si="0"/>
        <v>0</v>
      </c>
      <c r="D17" s="28">
        <f t="shared" si="0"/>
        <v>-25397900</v>
      </c>
      <c r="E17" s="29">
        <f t="shared" si="0"/>
        <v>0</v>
      </c>
      <c r="F17" s="27">
        <v>-27114800</v>
      </c>
      <c r="G17" s="28">
        <v>0</v>
      </c>
      <c r="H17" s="27">
        <v>-25397900</v>
      </c>
      <c r="I17" s="28">
        <v>0</v>
      </c>
      <c r="J17" s="27">
        <v>0</v>
      </c>
      <c r="K17" s="28">
        <v>0</v>
      </c>
      <c r="L17" s="27">
        <v>0</v>
      </c>
      <c r="M17" s="29">
        <v>0</v>
      </c>
    </row>
    <row r="18" spans="1:13" ht="13.5" x14ac:dyDescent="0.25">
      <c r="A18" s="35" t="s">
        <v>65</v>
      </c>
      <c r="B18" s="27"/>
      <c r="C18" s="28">
        <f t="shared" si="0"/>
        <v>0</v>
      </c>
      <c r="D18" s="28"/>
      <c r="E18" s="29">
        <f t="shared" si="0"/>
        <v>0</v>
      </c>
      <c r="F18" s="27"/>
      <c r="G18" s="28">
        <v>0</v>
      </c>
      <c r="H18" s="27"/>
      <c r="I18" s="28">
        <v>0</v>
      </c>
      <c r="J18" s="27">
        <v>0</v>
      </c>
      <c r="K18" s="28">
        <v>0</v>
      </c>
      <c r="L18" s="27">
        <v>0</v>
      </c>
      <c r="M18" s="29">
        <v>0</v>
      </c>
    </row>
    <row r="19" spans="1:13" ht="13.5" x14ac:dyDescent="0.25">
      <c r="A19" s="26" t="s">
        <v>66</v>
      </c>
      <c r="B19" s="30">
        <f t="shared" si="0"/>
        <v>0</v>
      </c>
      <c r="C19" s="34">
        <f t="shared" si="0"/>
        <v>80630914</v>
      </c>
      <c r="D19" s="34">
        <f t="shared" si="0"/>
        <v>0</v>
      </c>
      <c r="E19" s="33">
        <f t="shared" si="0"/>
        <v>36049919</v>
      </c>
      <c r="F19" s="30">
        <v>0</v>
      </c>
      <c r="G19" s="34">
        <f>G9-G13</f>
        <v>71640005</v>
      </c>
      <c r="H19" s="30">
        <v>0</v>
      </c>
      <c r="I19" s="34">
        <f>I9-I13</f>
        <v>36049919</v>
      </c>
      <c r="J19" s="30">
        <v>0</v>
      </c>
      <c r="K19" s="34">
        <f>K9-K13</f>
        <v>8990909</v>
      </c>
      <c r="L19" s="30">
        <v>0</v>
      </c>
      <c r="M19" s="33">
        <f>M9-M13</f>
        <v>0</v>
      </c>
    </row>
    <row r="20" spans="1:13" ht="13.5" x14ac:dyDescent="0.25">
      <c r="A20" s="26" t="s">
        <v>67</v>
      </c>
      <c r="B20" s="30">
        <f t="shared" si="0"/>
        <v>0</v>
      </c>
      <c r="C20" s="34">
        <f t="shared" si="0"/>
        <v>170787947</v>
      </c>
      <c r="D20" s="34">
        <f t="shared" si="0"/>
        <v>0</v>
      </c>
      <c r="E20" s="33">
        <f t="shared" si="0"/>
        <v>188344924</v>
      </c>
      <c r="F20" s="30">
        <v>0</v>
      </c>
      <c r="G20" s="34">
        <f>SUM(F21:F41)</f>
        <v>146522013</v>
      </c>
      <c r="H20" s="30">
        <v>0</v>
      </c>
      <c r="I20" s="34">
        <f>SUM(H21:H41)</f>
        <v>149698691</v>
      </c>
      <c r="J20" s="30">
        <v>0</v>
      </c>
      <c r="K20" s="34">
        <f>SUM(J21:J41)</f>
        <v>24265934</v>
      </c>
      <c r="L20" s="30">
        <v>0</v>
      </c>
      <c r="M20" s="33">
        <f>SUM(L21:L41)</f>
        <v>38646233</v>
      </c>
    </row>
    <row r="21" spans="1:13" ht="13.5" x14ac:dyDescent="0.25">
      <c r="A21" s="35" t="s">
        <v>68</v>
      </c>
      <c r="B21" s="27">
        <f t="shared" si="0"/>
        <v>104400000</v>
      </c>
      <c r="C21" s="28">
        <f t="shared" si="0"/>
        <v>0</v>
      </c>
      <c r="D21" s="28">
        <f t="shared" si="0"/>
        <v>116600000</v>
      </c>
      <c r="E21" s="29">
        <f t="shared" si="0"/>
        <v>0</v>
      </c>
      <c r="F21" s="27">
        <v>104400000</v>
      </c>
      <c r="G21" s="28">
        <v>0</v>
      </c>
      <c r="H21" s="27">
        <v>104400000</v>
      </c>
      <c r="I21" s="28">
        <v>0</v>
      </c>
      <c r="J21" s="27">
        <v>0</v>
      </c>
      <c r="K21" s="28">
        <v>0</v>
      </c>
      <c r="L21" s="27">
        <v>12200000</v>
      </c>
      <c r="M21" s="29">
        <v>0</v>
      </c>
    </row>
    <row r="22" spans="1:13" ht="13.5" x14ac:dyDescent="0.25">
      <c r="A22" s="35" t="s">
        <v>69</v>
      </c>
      <c r="B22" s="27">
        <f t="shared" si="0"/>
        <v>10848334</v>
      </c>
      <c r="C22" s="28">
        <f t="shared" si="0"/>
        <v>0</v>
      </c>
      <c r="D22" s="28">
        <f t="shared" si="0"/>
        <v>14030013</v>
      </c>
      <c r="E22" s="29">
        <f t="shared" si="0"/>
        <v>0</v>
      </c>
      <c r="F22" s="27">
        <v>10848334</v>
      </c>
      <c r="G22" s="28">
        <v>0</v>
      </c>
      <c r="H22" s="27">
        <v>13013333</v>
      </c>
      <c r="I22" s="28">
        <v>0</v>
      </c>
      <c r="J22" s="27">
        <v>0</v>
      </c>
      <c r="K22" s="28"/>
      <c r="L22" s="27">
        <v>1016680</v>
      </c>
      <c r="M22" s="29"/>
    </row>
    <row r="23" spans="1:13" ht="13.5" x14ac:dyDescent="0.25">
      <c r="A23" s="35" t="s">
        <v>70</v>
      </c>
      <c r="B23" s="27">
        <f t="shared" si="0"/>
        <v>9513430</v>
      </c>
      <c r="C23" s="28">
        <f t="shared" si="0"/>
        <v>0</v>
      </c>
      <c r="D23" s="28">
        <f t="shared" si="0"/>
        <v>9393160</v>
      </c>
      <c r="E23" s="29">
        <f t="shared" si="0"/>
        <v>0</v>
      </c>
      <c r="F23" s="27">
        <v>9513430</v>
      </c>
      <c r="G23" s="28">
        <v>0</v>
      </c>
      <c r="H23" s="27">
        <v>9393160</v>
      </c>
      <c r="I23" s="28">
        <v>0</v>
      </c>
      <c r="J23" s="27">
        <v>0</v>
      </c>
      <c r="K23" s="28">
        <v>0</v>
      </c>
      <c r="L23" s="27">
        <v>0</v>
      </c>
      <c r="M23" s="29">
        <v>0</v>
      </c>
    </row>
    <row r="24" spans="1:13" ht="13.5" x14ac:dyDescent="0.25">
      <c r="A24" s="35" t="s">
        <v>71</v>
      </c>
      <c r="B24" s="27">
        <f t="shared" si="0"/>
        <v>4014682</v>
      </c>
      <c r="C24" s="28">
        <f t="shared" si="0"/>
        <v>0</v>
      </c>
      <c r="D24" s="28">
        <f t="shared" si="0"/>
        <v>4640463</v>
      </c>
      <c r="E24" s="29">
        <f t="shared" si="0"/>
        <v>0</v>
      </c>
      <c r="F24" s="27">
        <v>4014682</v>
      </c>
      <c r="G24" s="28">
        <v>0</v>
      </c>
      <c r="H24" s="27">
        <v>4640463</v>
      </c>
      <c r="I24" s="28">
        <v>0</v>
      </c>
      <c r="J24" s="27">
        <v>0</v>
      </c>
      <c r="K24" s="28">
        <v>0</v>
      </c>
      <c r="L24" s="27">
        <v>0</v>
      </c>
      <c r="M24" s="29">
        <v>0</v>
      </c>
    </row>
    <row r="25" spans="1:13" ht="13.5" x14ac:dyDescent="0.25">
      <c r="A25" s="35" t="s">
        <v>72</v>
      </c>
      <c r="B25" s="27">
        <f t="shared" si="0"/>
        <v>249474</v>
      </c>
      <c r="C25" s="28">
        <f t="shared" si="0"/>
        <v>0</v>
      </c>
      <c r="D25" s="28">
        <f t="shared" si="0"/>
        <v>293500</v>
      </c>
      <c r="E25" s="29">
        <f t="shared" si="0"/>
        <v>0</v>
      </c>
      <c r="F25" s="27">
        <v>221141</v>
      </c>
      <c r="G25" s="28">
        <v>0</v>
      </c>
      <c r="H25" s="27">
        <v>166500</v>
      </c>
      <c r="I25" s="28">
        <v>0</v>
      </c>
      <c r="J25" s="27">
        <v>28333</v>
      </c>
      <c r="K25" s="28">
        <v>0</v>
      </c>
      <c r="L25" s="27">
        <v>127000</v>
      </c>
      <c r="M25" s="29">
        <v>0</v>
      </c>
    </row>
    <row r="26" spans="1:13" ht="13.5" x14ac:dyDescent="0.25">
      <c r="A26" s="35" t="s">
        <v>73</v>
      </c>
      <c r="B26" s="27">
        <f t="shared" si="0"/>
        <v>301400</v>
      </c>
      <c r="C26" s="28">
        <f t="shared" si="0"/>
        <v>0</v>
      </c>
      <c r="D26" s="28">
        <f t="shared" si="0"/>
        <v>914750</v>
      </c>
      <c r="E26" s="29">
        <f t="shared" si="0"/>
        <v>0</v>
      </c>
      <c r="F26" s="27">
        <v>238900</v>
      </c>
      <c r="G26" s="28">
        <v>0</v>
      </c>
      <c r="H26" s="27">
        <v>130000</v>
      </c>
      <c r="I26" s="28">
        <v>0</v>
      </c>
      <c r="J26" s="27">
        <v>62500</v>
      </c>
      <c r="K26" s="28"/>
      <c r="L26" s="27">
        <v>784750</v>
      </c>
      <c r="M26" s="29"/>
    </row>
    <row r="27" spans="1:13" ht="13.5" x14ac:dyDescent="0.25">
      <c r="A27" s="35" t="s">
        <v>74</v>
      </c>
      <c r="B27" s="27">
        <f t="shared" si="0"/>
        <v>19096737</v>
      </c>
      <c r="C27" s="28">
        <f t="shared" si="0"/>
        <v>0</v>
      </c>
      <c r="D27" s="28">
        <f t="shared" si="0"/>
        <v>19983721</v>
      </c>
      <c r="E27" s="29">
        <f t="shared" si="0"/>
        <v>0</v>
      </c>
      <c r="F27" s="27">
        <v>0</v>
      </c>
      <c r="G27" s="28">
        <v>0</v>
      </c>
      <c r="H27" s="27">
        <v>0</v>
      </c>
      <c r="I27" s="28">
        <v>0</v>
      </c>
      <c r="J27" s="27">
        <v>19096737</v>
      </c>
      <c r="K27" s="28">
        <v>0</v>
      </c>
      <c r="L27" s="27">
        <v>19983721</v>
      </c>
      <c r="M27" s="29">
        <v>0</v>
      </c>
    </row>
    <row r="28" spans="1:13" ht="13.5" x14ac:dyDescent="0.25">
      <c r="A28" s="35" t="s">
        <v>75</v>
      </c>
      <c r="B28" s="27">
        <f>F28+J28</f>
        <v>2980000</v>
      </c>
      <c r="C28" s="28">
        <f>G28+K28</f>
        <v>0</v>
      </c>
      <c r="D28" s="28">
        <f>H28+L28</f>
        <v>4000000</v>
      </c>
      <c r="E28" s="29">
        <f>I28+M28</f>
        <v>0</v>
      </c>
      <c r="F28" s="27">
        <v>2980000</v>
      </c>
      <c r="G28" s="28"/>
      <c r="H28" s="27">
        <v>4000000</v>
      </c>
      <c r="I28" s="28"/>
      <c r="J28" s="27">
        <v>0</v>
      </c>
      <c r="K28" s="28"/>
      <c r="L28" s="27">
        <v>0</v>
      </c>
      <c r="M28" s="29"/>
    </row>
    <row r="29" spans="1:13" ht="13.5" x14ac:dyDescent="0.25">
      <c r="A29" s="35" t="s">
        <v>76</v>
      </c>
      <c r="B29" s="27">
        <f t="shared" ref="B29:E31" si="1">F29+J29</f>
        <v>0</v>
      </c>
      <c r="C29" s="28">
        <f t="shared" si="1"/>
        <v>0</v>
      </c>
      <c r="D29" s="28">
        <f t="shared" si="1"/>
        <v>0</v>
      </c>
      <c r="E29" s="29">
        <f t="shared" si="1"/>
        <v>0</v>
      </c>
      <c r="F29" s="27">
        <v>0</v>
      </c>
      <c r="G29" s="28"/>
      <c r="H29" s="27">
        <v>0</v>
      </c>
      <c r="I29" s="28"/>
      <c r="J29" s="27">
        <v>0</v>
      </c>
      <c r="K29" s="28"/>
      <c r="L29" s="27">
        <v>0</v>
      </c>
      <c r="M29" s="29"/>
    </row>
    <row r="30" spans="1:13" ht="13.5" x14ac:dyDescent="0.25">
      <c r="A30" s="35" t="s">
        <v>77</v>
      </c>
      <c r="B30" s="27">
        <f>F30+J30</f>
        <v>0</v>
      </c>
      <c r="C30" s="28">
        <f>G30+K30</f>
        <v>0</v>
      </c>
      <c r="D30" s="28">
        <f>H30+L30</f>
        <v>1096900</v>
      </c>
      <c r="E30" s="29">
        <f>I30+M30</f>
        <v>0</v>
      </c>
      <c r="F30" s="27">
        <v>0</v>
      </c>
      <c r="G30" s="28"/>
      <c r="H30" s="27">
        <v>0</v>
      </c>
      <c r="I30" s="28"/>
      <c r="J30" s="27">
        <v>0</v>
      </c>
      <c r="K30" s="28"/>
      <c r="L30" s="27">
        <v>1096900</v>
      </c>
      <c r="M30" s="29"/>
    </row>
    <row r="31" spans="1:13" ht="13.5" x14ac:dyDescent="0.25">
      <c r="A31" s="35" t="s">
        <v>78</v>
      </c>
      <c r="B31" s="27">
        <f t="shared" si="1"/>
        <v>56000</v>
      </c>
      <c r="C31" s="28">
        <f t="shared" si="1"/>
        <v>0</v>
      </c>
      <c r="D31" s="28">
        <f t="shared" si="1"/>
        <v>220000</v>
      </c>
      <c r="E31" s="29">
        <f t="shared" si="1"/>
        <v>0</v>
      </c>
      <c r="F31" s="27">
        <v>56000</v>
      </c>
      <c r="G31" s="28"/>
      <c r="H31" s="27">
        <v>220000</v>
      </c>
      <c r="I31" s="28"/>
      <c r="J31" s="27">
        <v>0</v>
      </c>
      <c r="K31" s="28"/>
      <c r="L31" s="27">
        <v>0</v>
      </c>
      <c r="M31" s="29"/>
    </row>
    <row r="32" spans="1:13" ht="13.5" x14ac:dyDescent="0.25">
      <c r="A32" s="35" t="s">
        <v>79</v>
      </c>
      <c r="B32" s="27">
        <f t="shared" si="0"/>
        <v>80000</v>
      </c>
      <c r="C32" s="28">
        <f t="shared" si="0"/>
        <v>0</v>
      </c>
      <c r="D32" s="28">
        <f t="shared" si="0"/>
        <v>80000</v>
      </c>
      <c r="E32" s="29">
        <f t="shared" si="0"/>
        <v>0</v>
      </c>
      <c r="F32" s="27">
        <v>80000</v>
      </c>
      <c r="G32" s="28">
        <v>0</v>
      </c>
      <c r="H32" s="27">
        <v>80000</v>
      </c>
      <c r="I32" s="28">
        <v>0</v>
      </c>
      <c r="J32" s="27">
        <v>0</v>
      </c>
      <c r="K32" s="28"/>
      <c r="L32" s="27">
        <v>0</v>
      </c>
      <c r="M32" s="29"/>
    </row>
    <row r="33" spans="1:13" ht="13.5" x14ac:dyDescent="0.25">
      <c r="A33" s="35" t="s">
        <v>80</v>
      </c>
      <c r="B33" s="27">
        <f t="shared" si="0"/>
        <v>3651364</v>
      </c>
      <c r="C33" s="28">
        <f t="shared" si="0"/>
        <v>0</v>
      </c>
      <c r="D33" s="28">
        <f t="shared" si="0"/>
        <v>300000</v>
      </c>
      <c r="E33" s="29">
        <f t="shared" si="0"/>
        <v>0</v>
      </c>
      <c r="F33" s="27">
        <v>15000</v>
      </c>
      <c r="G33" s="28">
        <v>0</v>
      </c>
      <c r="H33" s="27">
        <v>300000</v>
      </c>
      <c r="I33" s="28">
        <v>0</v>
      </c>
      <c r="J33" s="27">
        <v>3636364</v>
      </c>
      <c r="K33" s="28"/>
      <c r="L33" s="27">
        <v>0</v>
      </c>
      <c r="M33" s="29"/>
    </row>
    <row r="34" spans="1:13" ht="13.5" x14ac:dyDescent="0.25">
      <c r="A34" s="35" t="s">
        <v>81</v>
      </c>
      <c r="B34" s="27">
        <f t="shared" si="0"/>
        <v>0</v>
      </c>
      <c r="C34" s="28">
        <f t="shared" si="0"/>
        <v>0</v>
      </c>
      <c r="D34" s="28">
        <f t="shared" si="0"/>
        <v>0</v>
      </c>
      <c r="E34" s="29">
        <f t="shared" si="0"/>
        <v>0</v>
      </c>
      <c r="F34" s="27">
        <v>0</v>
      </c>
      <c r="G34" s="28"/>
      <c r="H34" s="27">
        <v>0</v>
      </c>
      <c r="I34" s="28"/>
      <c r="J34" s="27">
        <v>0</v>
      </c>
      <c r="K34" s="28">
        <v>0</v>
      </c>
      <c r="L34" s="27">
        <v>0</v>
      </c>
      <c r="M34" s="29">
        <v>0</v>
      </c>
    </row>
    <row r="35" spans="1:13" ht="13.5" x14ac:dyDescent="0.25">
      <c r="A35" s="35" t="s">
        <v>82</v>
      </c>
      <c r="B35" s="27">
        <f t="shared" si="0"/>
        <v>3855402</v>
      </c>
      <c r="C35" s="28">
        <f t="shared" si="0"/>
        <v>0</v>
      </c>
      <c r="D35" s="28">
        <f t="shared" si="0"/>
        <v>3565900</v>
      </c>
      <c r="E35" s="29">
        <f t="shared" si="0"/>
        <v>0</v>
      </c>
      <c r="F35" s="27">
        <v>3855402</v>
      </c>
      <c r="G35" s="28">
        <v>0</v>
      </c>
      <c r="H35" s="27">
        <v>3565900</v>
      </c>
      <c r="I35" s="28">
        <v>0</v>
      </c>
      <c r="J35" s="27">
        <v>0</v>
      </c>
      <c r="K35" s="28">
        <v>0</v>
      </c>
      <c r="L35" s="27">
        <v>0</v>
      </c>
      <c r="M35" s="29">
        <v>0</v>
      </c>
    </row>
    <row r="36" spans="1:13" ht="13.5" x14ac:dyDescent="0.25">
      <c r="A36" s="35" t="s">
        <v>83</v>
      </c>
      <c r="B36" s="27">
        <f t="shared" si="0"/>
        <v>1674000</v>
      </c>
      <c r="C36" s="28">
        <f t="shared" si="0"/>
        <v>0</v>
      </c>
      <c r="D36" s="28">
        <f t="shared" si="0"/>
        <v>1677720</v>
      </c>
      <c r="E36" s="29">
        <f t="shared" si="0"/>
        <v>0</v>
      </c>
      <c r="F36" s="27">
        <v>1674000</v>
      </c>
      <c r="G36" s="28"/>
      <c r="H36" s="27">
        <v>1677720</v>
      </c>
      <c r="I36" s="28"/>
      <c r="J36" s="27">
        <v>0</v>
      </c>
      <c r="K36" s="28"/>
      <c r="L36" s="27">
        <v>0</v>
      </c>
      <c r="M36" s="29"/>
    </row>
    <row r="37" spans="1:13" ht="13.5" x14ac:dyDescent="0.25">
      <c r="A37" s="35" t="s">
        <v>84</v>
      </c>
      <c r="B37" s="27">
        <f t="shared" si="0"/>
        <v>0</v>
      </c>
      <c r="C37" s="28">
        <f t="shared" si="0"/>
        <v>0</v>
      </c>
      <c r="D37" s="28">
        <f t="shared" si="0"/>
        <v>1182</v>
      </c>
      <c r="E37" s="29">
        <f t="shared" si="0"/>
        <v>0</v>
      </c>
      <c r="F37" s="27"/>
      <c r="G37" s="28"/>
      <c r="H37" s="27"/>
      <c r="I37" s="28"/>
      <c r="J37" s="27">
        <v>0</v>
      </c>
      <c r="K37" s="28"/>
      <c r="L37" s="27">
        <v>1182</v>
      </c>
      <c r="M37" s="29"/>
    </row>
    <row r="38" spans="1:13" ht="13.5" x14ac:dyDescent="0.25">
      <c r="A38" s="35" t="s">
        <v>85</v>
      </c>
      <c r="B38" s="27">
        <f t="shared" si="0"/>
        <v>930990</v>
      </c>
      <c r="C38" s="28">
        <f t="shared" si="0"/>
        <v>0</v>
      </c>
      <c r="D38" s="28">
        <f t="shared" si="0"/>
        <v>1429800</v>
      </c>
      <c r="E38" s="29">
        <f t="shared" si="0"/>
        <v>0</v>
      </c>
      <c r="F38" s="27">
        <v>930990</v>
      </c>
      <c r="G38" s="28">
        <v>0</v>
      </c>
      <c r="H38" s="27">
        <v>484800</v>
      </c>
      <c r="I38" s="28">
        <v>0</v>
      </c>
      <c r="J38" s="27">
        <v>0</v>
      </c>
      <c r="K38" s="28">
        <v>0</v>
      </c>
      <c r="L38" s="27">
        <v>945000</v>
      </c>
      <c r="M38" s="29">
        <v>0</v>
      </c>
    </row>
    <row r="39" spans="1:13" ht="13.5" x14ac:dyDescent="0.25">
      <c r="A39" s="35" t="s">
        <v>86</v>
      </c>
      <c r="B39" s="27">
        <f t="shared" si="0"/>
        <v>8023152</v>
      </c>
      <c r="C39" s="28">
        <f t="shared" si="0"/>
        <v>0</v>
      </c>
      <c r="D39" s="28">
        <f t="shared" si="0"/>
        <v>6888997</v>
      </c>
      <c r="E39" s="29">
        <f t="shared" si="0"/>
        <v>0</v>
      </c>
      <c r="F39" s="27">
        <v>6581152</v>
      </c>
      <c r="G39" s="28">
        <v>0</v>
      </c>
      <c r="H39" s="27">
        <v>4397997</v>
      </c>
      <c r="I39" s="28">
        <v>0</v>
      </c>
      <c r="J39" s="27">
        <v>1442000</v>
      </c>
      <c r="K39" s="28">
        <v>0</v>
      </c>
      <c r="L39" s="27">
        <v>2491000</v>
      </c>
      <c r="M39" s="29">
        <v>0</v>
      </c>
    </row>
    <row r="40" spans="1:13" ht="13.5" x14ac:dyDescent="0.25">
      <c r="A40" s="35" t="s">
        <v>87</v>
      </c>
      <c r="B40" s="27">
        <f t="shared" si="0"/>
        <v>1112982</v>
      </c>
      <c r="C40" s="28">
        <f t="shared" si="0"/>
        <v>0</v>
      </c>
      <c r="D40" s="28">
        <f t="shared" si="0"/>
        <v>3228818</v>
      </c>
      <c r="E40" s="29">
        <f t="shared" si="0"/>
        <v>0</v>
      </c>
      <c r="F40" s="27">
        <v>1112982</v>
      </c>
      <c r="G40" s="28">
        <v>0</v>
      </c>
      <c r="H40" s="27">
        <v>3228818</v>
      </c>
      <c r="I40" s="28">
        <v>0</v>
      </c>
      <c r="J40" s="27">
        <v>0</v>
      </c>
      <c r="K40" s="28"/>
      <c r="L40" s="27">
        <v>0</v>
      </c>
      <c r="M40" s="29"/>
    </row>
    <row r="41" spans="1:13" ht="13.5" x14ac:dyDescent="0.25">
      <c r="A41" s="35" t="s">
        <v>88</v>
      </c>
      <c r="B41" s="27">
        <f>F41+J41</f>
        <v>0</v>
      </c>
      <c r="C41" s="28">
        <f>G41+K41</f>
        <v>0</v>
      </c>
      <c r="D41" s="28">
        <f>H41+L41</f>
        <v>0</v>
      </c>
      <c r="E41" s="29">
        <f>I41+M41</f>
        <v>0</v>
      </c>
      <c r="F41" s="27">
        <v>0</v>
      </c>
      <c r="G41" s="28"/>
      <c r="H41" s="27">
        <v>0</v>
      </c>
      <c r="I41" s="28"/>
      <c r="J41" s="27">
        <v>0</v>
      </c>
      <c r="K41" s="28"/>
      <c r="L41" s="27">
        <v>0</v>
      </c>
      <c r="M41" s="29"/>
    </row>
    <row r="42" spans="1:13" ht="13.5" x14ac:dyDescent="0.25">
      <c r="A42" s="26" t="s">
        <v>89</v>
      </c>
      <c r="B42" s="30">
        <f t="shared" si="0"/>
        <v>0</v>
      </c>
      <c r="C42" s="34">
        <f t="shared" si="0"/>
        <v>-90157033</v>
      </c>
      <c r="D42" s="34">
        <f t="shared" si="0"/>
        <v>0</v>
      </c>
      <c r="E42" s="33">
        <f t="shared" si="0"/>
        <v>-152295005</v>
      </c>
      <c r="F42" s="30">
        <v>0</v>
      </c>
      <c r="G42" s="34">
        <f>G19-G20</f>
        <v>-74882008</v>
      </c>
      <c r="H42" s="30">
        <v>0</v>
      </c>
      <c r="I42" s="34">
        <f>I19-I20</f>
        <v>-113648772</v>
      </c>
      <c r="J42" s="30">
        <v>0</v>
      </c>
      <c r="K42" s="34">
        <f>K19-K20</f>
        <v>-15275025</v>
      </c>
      <c r="L42" s="30">
        <v>0</v>
      </c>
      <c r="M42" s="33">
        <f>M19-M20</f>
        <v>-38646233</v>
      </c>
    </row>
    <row r="43" spans="1:13" ht="13.5" x14ac:dyDescent="0.25">
      <c r="A43" s="26" t="s">
        <v>90</v>
      </c>
      <c r="B43" s="30">
        <f t="shared" si="0"/>
        <v>0</v>
      </c>
      <c r="C43" s="34">
        <f t="shared" si="0"/>
        <v>70249925</v>
      </c>
      <c r="D43" s="34">
        <f t="shared" si="0"/>
        <v>0</v>
      </c>
      <c r="E43" s="33">
        <f t="shared" si="0"/>
        <v>64374943</v>
      </c>
      <c r="F43" s="30">
        <v>0</v>
      </c>
      <c r="G43" s="34">
        <f>SUM(F44:F48)</f>
        <v>69148157</v>
      </c>
      <c r="H43" s="30">
        <v>0</v>
      </c>
      <c r="I43" s="34">
        <f>SUM(H44:H48)</f>
        <v>64364451</v>
      </c>
      <c r="J43" s="30">
        <v>0</v>
      </c>
      <c r="K43" s="34">
        <f>SUM(J44:J48)</f>
        <v>1101768</v>
      </c>
      <c r="L43" s="30">
        <v>0</v>
      </c>
      <c r="M43" s="33">
        <f>SUM(L44:L48)</f>
        <v>10492</v>
      </c>
    </row>
    <row r="44" spans="1:13" ht="13.5" x14ac:dyDescent="0.25">
      <c r="A44" s="35" t="s">
        <v>91</v>
      </c>
      <c r="B44" s="27">
        <f t="shared" si="0"/>
        <v>152385</v>
      </c>
      <c r="C44" s="28">
        <f t="shared" si="0"/>
        <v>0</v>
      </c>
      <c r="D44" s="28">
        <f t="shared" si="0"/>
        <v>165166</v>
      </c>
      <c r="E44" s="29">
        <f t="shared" si="0"/>
        <v>0</v>
      </c>
      <c r="F44" s="27">
        <v>150624</v>
      </c>
      <c r="G44" s="28">
        <v>0</v>
      </c>
      <c r="H44" s="27">
        <v>154674</v>
      </c>
      <c r="I44" s="28">
        <v>0</v>
      </c>
      <c r="J44" s="27">
        <v>1761</v>
      </c>
      <c r="K44" s="28">
        <v>0</v>
      </c>
      <c r="L44" s="27">
        <v>10492</v>
      </c>
      <c r="M44" s="29">
        <v>0</v>
      </c>
    </row>
    <row r="45" spans="1:13" ht="13.5" x14ac:dyDescent="0.25">
      <c r="A45" s="35" t="s">
        <v>92</v>
      </c>
      <c r="B45" s="27">
        <f t="shared" si="0"/>
        <v>0</v>
      </c>
      <c r="C45" s="28">
        <f t="shared" si="0"/>
        <v>0</v>
      </c>
      <c r="D45" s="28">
        <f t="shared" si="0"/>
        <v>0</v>
      </c>
      <c r="E45" s="29">
        <f t="shared" si="0"/>
        <v>0</v>
      </c>
      <c r="F45" s="27">
        <v>0</v>
      </c>
      <c r="G45" s="28">
        <v>0</v>
      </c>
      <c r="H45" s="27">
        <v>0</v>
      </c>
      <c r="I45" s="28">
        <v>0</v>
      </c>
      <c r="J45" s="27">
        <v>0</v>
      </c>
      <c r="K45" s="28"/>
      <c r="L45" s="27">
        <v>0</v>
      </c>
      <c r="M45" s="29"/>
    </row>
    <row r="46" spans="1:13" ht="13.5" x14ac:dyDescent="0.25">
      <c r="A46" s="35" t="s">
        <v>93</v>
      </c>
      <c r="B46" s="27">
        <f t="shared" si="0"/>
        <v>68997519</v>
      </c>
      <c r="C46" s="28">
        <f t="shared" si="0"/>
        <v>0</v>
      </c>
      <c r="D46" s="28">
        <f t="shared" si="0"/>
        <v>58047000</v>
      </c>
      <c r="E46" s="29">
        <f t="shared" si="0"/>
        <v>0</v>
      </c>
      <c r="F46" s="27">
        <v>68997519</v>
      </c>
      <c r="G46" s="28">
        <v>0</v>
      </c>
      <c r="H46" s="27">
        <v>58047000</v>
      </c>
      <c r="I46" s="28">
        <v>0</v>
      </c>
      <c r="J46" s="27">
        <v>0</v>
      </c>
      <c r="K46" s="28">
        <v>0</v>
      </c>
      <c r="L46" s="27">
        <v>0</v>
      </c>
      <c r="M46" s="29">
        <v>0</v>
      </c>
    </row>
    <row r="47" spans="1:13" ht="13.5" x14ac:dyDescent="0.25">
      <c r="A47" s="35" t="s">
        <v>94</v>
      </c>
      <c r="B47" s="27">
        <f t="shared" si="0"/>
        <v>1100021</v>
      </c>
      <c r="C47" s="28">
        <f t="shared" si="0"/>
        <v>0</v>
      </c>
      <c r="D47" s="28">
        <f t="shared" si="0"/>
        <v>6162777</v>
      </c>
      <c r="E47" s="29">
        <f t="shared" si="0"/>
        <v>0</v>
      </c>
      <c r="F47" s="27">
        <v>14</v>
      </c>
      <c r="G47" s="28">
        <v>0</v>
      </c>
      <c r="H47" s="27">
        <v>6162777</v>
      </c>
      <c r="I47" s="28">
        <v>0</v>
      </c>
      <c r="J47" s="27">
        <v>1100007</v>
      </c>
      <c r="K47" s="28">
        <v>0</v>
      </c>
      <c r="L47" s="27">
        <v>0</v>
      </c>
      <c r="M47" s="29">
        <v>0</v>
      </c>
    </row>
    <row r="48" spans="1:13" ht="13.5" x14ac:dyDescent="0.25">
      <c r="A48" s="35" t="s">
        <v>95</v>
      </c>
      <c r="B48" s="27">
        <f t="shared" si="0"/>
        <v>0</v>
      </c>
      <c r="C48" s="28">
        <f t="shared" si="0"/>
        <v>0</v>
      </c>
      <c r="D48" s="28">
        <f t="shared" si="0"/>
        <v>0</v>
      </c>
      <c r="E48" s="29">
        <f t="shared" si="0"/>
        <v>0</v>
      </c>
      <c r="F48" s="27">
        <v>0</v>
      </c>
      <c r="G48" s="28">
        <v>0</v>
      </c>
      <c r="H48" s="27">
        <v>0</v>
      </c>
      <c r="I48" s="28">
        <v>0</v>
      </c>
      <c r="J48" s="27"/>
      <c r="K48" s="28"/>
      <c r="L48" s="27"/>
      <c r="M48" s="29"/>
    </row>
    <row r="49" spans="1:13" ht="13.5" x14ac:dyDescent="0.25">
      <c r="A49" s="26" t="s">
        <v>96</v>
      </c>
      <c r="B49" s="30">
        <f t="shared" si="0"/>
        <v>0</v>
      </c>
      <c r="C49" s="34">
        <f t="shared" si="0"/>
        <v>11995187</v>
      </c>
      <c r="D49" s="34">
        <f t="shared" si="0"/>
        <v>0</v>
      </c>
      <c r="E49" s="33">
        <f t="shared" si="0"/>
        <v>52690563</v>
      </c>
      <c r="F49" s="30">
        <v>0</v>
      </c>
      <c r="G49" s="34">
        <f>SUM(F50:F52)</f>
        <v>11995184</v>
      </c>
      <c r="H49" s="30">
        <v>0</v>
      </c>
      <c r="I49" s="34">
        <f>SUM(H50:H52)</f>
        <v>8388605</v>
      </c>
      <c r="J49" s="30">
        <v>0</v>
      </c>
      <c r="K49" s="34">
        <f>SUM(J50:J52)</f>
        <v>3</v>
      </c>
      <c r="L49" s="30">
        <v>0</v>
      </c>
      <c r="M49" s="33">
        <f>SUM(L50:L52)</f>
        <v>44301958</v>
      </c>
    </row>
    <row r="50" spans="1:13" ht="13.5" x14ac:dyDescent="0.25">
      <c r="A50" s="35" t="s">
        <v>97</v>
      </c>
      <c r="B50" s="27">
        <f t="shared" si="0"/>
        <v>3625187</v>
      </c>
      <c r="C50" s="28">
        <f t="shared" si="0"/>
        <v>0</v>
      </c>
      <c r="D50" s="28">
        <f t="shared" si="0"/>
        <v>12</v>
      </c>
      <c r="E50" s="29">
        <f t="shared" si="0"/>
        <v>0</v>
      </c>
      <c r="F50" s="27">
        <v>3625184</v>
      </c>
      <c r="G50" s="28">
        <v>0</v>
      </c>
      <c r="H50" s="27">
        <v>5</v>
      </c>
      <c r="I50" s="28">
        <v>0</v>
      </c>
      <c r="J50" s="27">
        <v>3</v>
      </c>
      <c r="K50" s="28">
        <v>0</v>
      </c>
      <c r="L50" s="27">
        <v>7</v>
      </c>
      <c r="M50" s="29">
        <v>0</v>
      </c>
    </row>
    <row r="51" spans="1:13" ht="13.5" x14ac:dyDescent="0.25">
      <c r="A51" s="35" t="s">
        <v>98</v>
      </c>
      <c r="B51" s="27">
        <f t="shared" si="0"/>
        <v>8370000</v>
      </c>
      <c r="C51" s="28">
        <f t="shared" si="0"/>
        <v>0</v>
      </c>
      <c r="D51" s="28">
        <f t="shared" si="0"/>
        <v>8388600</v>
      </c>
      <c r="E51" s="29">
        <f t="shared" si="0"/>
        <v>0</v>
      </c>
      <c r="F51" s="27">
        <v>8370000</v>
      </c>
      <c r="G51" s="28">
        <v>0</v>
      </c>
      <c r="H51" s="27">
        <v>8388600</v>
      </c>
      <c r="I51" s="28">
        <v>0</v>
      </c>
      <c r="J51" s="27">
        <v>0</v>
      </c>
      <c r="K51" s="28">
        <v>0</v>
      </c>
      <c r="L51" s="27">
        <v>0</v>
      </c>
      <c r="M51" s="29">
        <v>0</v>
      </c>
    </row>
    <row r="52" spans="1:13" ht="13.5" x14ac:dyDescent="0.25">
      <c r="A52" s="35" t="s">
        <v>99</v>
      </c>
      <c r="B52" s="27">
        <f t="shared" si="0"/>
        <v>0</v>
      </c>
      <c r="C52" s="28">
        <f t="shared" si="0"/>
        <v>0</v>
      </c>
      <c r="D52" s="28">
        <f t="shared" si="0"/>
        <v>44301951</v>
      </c>
      <c r="E52" s="29">
        <f t="shared" si="0"/>
        <v>0</v>
      </c>
      <c r="F52" s="27">
        <v>0</v>
      </c>
      <c r="G52" s="28">
        <v>0</v>
      </c>
      <c r="H52" s="27">
        <v>0</v>
      </c>
      <c r="I52" s="28">
        <v>0</v>
      </c>
      <c r="J52" s="27">
        <v>0</v>
      </c>
      <c r="K52" s="28">
        <v>0</v>
      </c>
      <c r="L52" s="27">
        <v>44301951</v>
      </c>
      <c r="M52" s="29">
        <v>0</v>
      </c>
    </row>
    <row r="53" spans="1:13" ht="13.5" x14ac:dyDescent="0.25">
      <c r="A53" s="26" t="s">
        <v>100</v>
      </c>
      <c r="B53" s="30">
        <f t="shared" si="0"/>
        <v>0</v>
      </c>
      <c r="C53" s="34">
        <f t="shared" si="0"/>
        <v>-31902295</v>
      </c>
      <c r="D53" s="34">
        <f t="shared" si="0"/>
        <v>0</v>
      </c>
      <c r="E53" s="33">
        <f t="shared" si="0"/>
        <v>-140610625</v>
      </c>
      <c r="F53" s="30">
        <v>0</v>
      </c>
      <c r="G53" s="34">
        <f>G42+G43-G49</f>
        <v>-17729035</v>
      </c>
      <c r="H53" s="30">
        <v>0</v>
      </c>
      <c r="I53" s="34">
        <f>I42+I43-I49</f>
        <v>-57672926</v>
      </c>
      <c r="J53" s="30">
        <v>0</v>
      </c>
      <c r="K53" s="34">
        <f>K42+K43-K49</f>
        <v>-14173260</v>
      </c>
      <c r="L53" s="30">
        <v>0</v>
      </c>
      <c r="M53" s="33">
        <f>M42+M43-M49</f>
        <v>-82937699</v>
      </c>
    </row>
    <row r="54" spans="1:13" ht="13.5" x14ac:dyDescent="0.25">
      <c r="A54" s="26" t="s">
        <v>101</v>
      </c>
      <c r="B54" s="30">
        <f t="shared" si="0"/>
        <v>0</v>
      </c>
      <c r="C54" s="34">
        <f t="shared" si="0"/>
        <v>0</v>
      </c>
      <c r="D54" s="34">
        <f t="shared" si="0"/>
        <v>0</v>
      </c>
      <c r="E54" s="33">
        <f t="shared" si="0"/>
        <v>0</v>
      </c>
      <c r="F54" s="30">
        <v>0</v>
      </c>
      <c r="G54" s="34">
        <v>0</v>
      </c>
      <c r="H54" s="30">
        <v>0</v>
      </c>
      <c r="I54" s="34">
        <v>0</v>
      </c>
      <c r="J54" s="30">
        <v>0</v>
      </c>
      <c r="K54" s="34">
        <v>0</v>
      </c>
      <c r="L54" s="30">
        <v>0</v>
      </c>
      <c r="M54" s="33">
        <v>0</v>
      </c>
    </row>
    <row r="55" spans="1:13" ht="14.25" thickBot="1" x14ac:dyDescent="0.3">
      <c r="A55" s="37" t="s">
        <v>102</v>
      </c>
      <c r="B55" s="38">
        <f t="shared" si="0"/>
        <v>0</v>
      </c>
      <c r="C55" s="39">
        <f t="shared" si="0"/>
        <v>-31902295</v>
      </c>
      <c r="D55" s="39">
        <f t="shared" si="0"/>
        <v>0</v>
      </c>
      <c r="E55" s="40">
        <f t="shared" si="0"/>
        <v>-140610625</v>
      </c>
      <c r="F55" s="38">
        <v>0</v>
      </c>
      <c r="G55" s="39">
        <f>G53-G54</f>
        <v>-17729035</v>
      </c>
      <c r="H55" s="38">
        <v>0</v>
      </c>
      <c r="I55" s="39">
        <f>I53-I54</f>
        <v>-57672926</v>
      </c>
      <c r="J55" s="38">
        <v>0</v>
      </c>
      <c r="K55" s="39">
        <f>K53-K54</f>
        <v>-14173260</v>
      </c>
      <c r="L55" s="38">
        <v>0</v>
      </c>
      <c r="M55" s="40">
        <f>M53-M54</f>
        <v>-82937699</v>
      </c>
    </row>
  </sheetData>
  <mergeCells count="13">
    <mergeCell ref="H7:I8"/>
    <mergeCell ref="J7:K8"/>
    <mergeCell ref="L7:M8"/>
    <mergeCell ref="A1:M1"/>
    <mergeCell ref="A2:M2"/>
    <mergeCell ref="A3:M3"/>
    <mergeCell ref="A6:A8"/>
    <mergeCell ref="B6:E6"/>
    <mergeCell ref="F6:I6"/>
    <mergeCell ref="J6:M6"/>
    <mergeCell ref="B7:C8"/>
    <mergeCell ref="D7:E8"/>
    <mergeCell ref="F7:G8"/>
  </mergeCells>
  <phoneticPr fontId="3" type="noConversion"/>
  <pageMargins left="0.7" right="0.7" top="0.75" bottom="0.75" header="0.3" footer="0.3"/>
  <pageSetup paperSize="9" scale="61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71B15-7D87-40D4-AEB9-7854DA6CB45F}">
  <sheetPr>
    <pageSetUpPr fitToPage="1"/>
  </sheetPr>
  <dimension ref="A1:M69"/>
  <sheetViews>
    <sheetView workbookViewId="0">
      <pane xSplit="5" ySplit="8" topLeftCell="F48" activePane="bottomRight" state="frozen"/>
      <selection activeCell="H50" sqref="H50"/>
      <selection pane="topRight" activeCell="H50" sqref="H50"/>
      <selection pane="bottomLeft" activeCell="H50" sqref="H50"/>
      <selection pane="bottomRight" activeCell="J13" sqref="J13"/>
    </sheetView>
  </sheetViews>
  <sheetFormatPr defaultRowHeight="13.5" x14ac:dyDescent="0.25"/>
  <cols>
    <col min="1" max="1" width="25.625" style="4" customWidth="1"/>
    <col min="2" max="5" width="15" style="4" customWidth="1"/>
    <col min="6" max="7" width="16.5" style="4" customWidth="1"/>
    <col min="8" max="8" width="12.25" style="4" bestFit="1" customWidth="1"/>
    <col min="9" max="9" width="14" style="4" customWidth="1"/>
    <col min="10" max="10" width="11.875" style="4" customWidth="1"/>
    <col min="11" max="11" width="11" style="4" customWidth="1"/>
    <col min="12" max="12" width="11.125" style="4" bestFit="1" customWidth="1"/>
    <col min="13" max="13" width="11.25" style="4" bestFit="1" customWidth="1"/>
    <col min="14" max="256" width="9" style="4"/>
    <col min="257" max="257" width="25.625" style="4" customWidth="1"/>
    <col min="258" max="261" width="15" style="4" customWidth="1"/>
    <col min="262" max="263" width="16.5" style="4" customWidth="1"/>
    <col min="264" max="264" width="12.25" style="4" bestFit="1" customWidth="1"/>
    <col min="265" max="265" width="14" style="4" customWidth="1"/>
    <col min="266" max="266" width="11.875" style="4" customWidth="1"/>
    <col min="267" max="267" width="11" style="4" customWidth="1"/>
    <col min="268" max="268" width="11.125" style="4" bestFit="1" customWidth="1"/>
    <col min="269" max="269" width="11.25" style="4" bestFit="1" customWidth="1"/>
    <col min="270" max="512" width="9" style="4"/>
    <col min="513" max="513" width="25.625" style="4" customWidth="1"/>
    <col min="514" max="517" width="15" style="4" customWidth="1"/>
    <col min="518" max="519" width="16.5" style="4" customWidth="1"/>
    <col min="520" max="520" width="12.25" style="4" bestFit="1" customWidth="1"/>
    <col min="521" max="521" width="14" style="4" customWidth="1"/>
    <col min="522" max="522" width="11.875" style="4" customWidth="1"/>
    <col min="523" max="523" width="11" style="4" customWidth="1"/>
    <col min="524" max="524" width="11.125" style="4" bestFit="1" customWidth="1"/>
    <col min="525" max="525" width="11.25" style="4" bestFit="1" customWidth="1"/>
    <col min="526" max="768" width="9" style="4"/>
    <col min="769" max="769" width="25.625" style="4" customWidth="1"/>
    <col min="770" max="773" width="15" style="4" customWidth="1"/>
    <col min="774" max="775" width="16.5" style="4" customWidth="1"/>
    <col min="776" max="776" width="12.25" style="4" bestFit="1" customWidth="1"/>
    <col min="777" max="777" width="14" style="4" customWidth="1"/>
    <col min="778" max="778" width="11.875" style="4" customWidth="1"/>
    <col min="779" max="779" width="11" style="4" customWidth="1"/>
    <col min="780" max="780" width="11.125" style="4" bestFit="1" customWidth="1"/>
    <col min="781" max="781" width="11.25" style="4" bestFit="1" customWidth="1"/>
    <col min="782" max="1024" width="9" style="4"/>
    <col min="1025" max="1025" width="25.625" style="4" customWidth="1"/>
    <col min="1026" max="1029" width="15" style="4" customWidth="1"/>
    <col min="1030" max="1031" width="16.5" style="4" customWidth="1"/>
    <col min="1032" max="1032" width="12.25" style="4" bestFit="1" customWidth="1"/>
    <col min="1033" max="1033" width="14" style="4" customWidth="1"/>
    <col min="1034" max="1034" width="11.875" style="4" customWidth="1"/>
    <col min="1035" max="1035" width="11" style="4" customWidth="1"/>
    <col min="1036" max="1036" width="11.125" style="4" bestFit="1" customWidth="1"/>
    <col min="1037" max="1037" width="11.25" style="4" bestFit="1" customWidth="1"/>
    <col min="1038" max="1280" width="9" style="4"/>
    <col min="1281" max="1281" width="25.625" style="4" customWidth="1"/>
    <col min="1282" max="1285" width="15" style="4" customWidth="1"/>
    <col min="1286" max="1287" width="16.5" style="4" customWidth="1"/>
    <col min="1288" max="1288" width="12.25" style="4" bestFit="1" customWidth="1"/>
    <col min="1289" max="1289" width="14" style="4" customWidth="1"/>
    <col min="1290" max="1290" width="11.875" style="4" customWidth="1"/>
    <col min="1291" max="1291" width="11" style="4" customWidth="1"/>
    <col min="1292" max="1292" width="11.125" style="4" bestFit="1" customWidth="1"/>
    <col min="1293" max="1293" width="11.25" style="4" bestFit="1" customWidth="1"/>
    <col min="1294" max="1536" width="9" style="4"/>
    <col min="1537" max="1537" width="25.625" style="4" customWidth="1"/>
    <col min="1538" max="1541" width="15" style="4" customWidth="1"/>
    <col min="1542" max="1543" width="16.5" style="4" customWidth="1"/>
    <col min="1544" max="1544" width="12.25" style="4" bestFit="1" customWidth="1"/>
    <col min="1545" max="1545" width="14" style="4" customWidth="1"/>
    <col min="1546" max="1546" width="11.875" style="4" customWidth="1"/>
    <col min="1547" max="1547" width="11" style="4" customWidth="1"/>
    <col min="1548" max="1548" width="11.125" style="4" bestFit="1" customWidth="1"/>
    <col min="1549" max="1549" width="11.25" style="4" bestFit="1" customWidth="1"/>
    <col min="1550" max="1792" width="9" style="4"/>
    <col min="1793" max="1793" width="25.625" style="4" customWidth="1"/>
    <col min="1794" max="1797" width="15" style="4" customWidth="1"/>
    <col min="1798" max="1799" width="16.5" style="4" customWidth="1"/>
    <col min="1800" max="1800" width="12.25" style="4" bestFit="1" customWidth="1"/>
    <col min="1801" max="1801" width="14" style="4" customWidth="1"/>
    <col min="1802" max="1802" width="11.875" style="4" customWidth="1"/>
    <col min="1803" max="1803" width="11" style="4" customWidth="1"/>
    <col min="1804" max="1804" width="11.125" style="4" bestFit="1" customWidth="1"/>
    <col min="1805" max="1805" width="11.25" style="4" bestFit="1" customWidth="1"/>
    <col min="1806" max="2048" width="9" style="4"/>
    <col min="2049" max="2049" width="25.625" style="4" customWidth="1"/>
    <col min="2050" max="2053" width="15" style="4" customWidth="1"/>
    <col min="2054" max="2055" width="16.5" style="4" customWidth="1"/>
    <col min="2056" max="2056" width="12.25" style="4" bestFit="1" customWidth="1"/>
    <col min="2057" max="2057" width="14" style="4" customWidth="1"/>
    <col min="2058" max="2058" width="11.875" style="4" customWidth="1"/>
    <col min="2059" max="2059" width="11" style="4" customWidth="1"/>
    <col min="2060" max="2060" width="11.125" style="4" bestFit="1" customWidth="1"/>
    <col min="2061" max="2061" width="11.25" style="4" bestFit="1" customWidth="1"/>
    <col min="2062" max="2304" width="9" style="4"/>
    <col min="2305" max="2305" width="25.625" style="4" customWidth="1"/>
    <col min="2306" max="2309" width="15" style="4" customWidth="1"/>
    <col min="2310" max="2311" width="16.5" style="4" customWidth="1"/>
    <col min="2312" max="2312" width="12.25" style="4" bestFit="1" customWidth="1"/>
    <col min="2313" max="2313" width="14" style="4" customWidth="1"/>
    <col min="2314" max="2314" width="11.875" style="4" customWidth="1"/>
    <col min="2315" max="2315" width="11" style="4" customWidth="1"/>
    <col min="2316" max="2316" width="11.125" style="4" bestFit="1" customWidth="1"/>
    <col min="2317" max="2317" width="11.25" style="4" bestFit="1" customWidth="1"/>
    <col min="2318" max="2560" width="9" style="4"/>
    <col min="2561" max="2561" width="25.625" style="4" customWidth="1"/>
    <col min="2562" max="2565" width="15" style="4" customWidth="1"/>
    <col min="2566" max="2567" width="16.5" style="4" customWidth="1"/>
    <col min="2568" max="2568" width="12.25" style="4" bestFit="1" customWidth="1"/>
    <col min="2569" max="2569" width="14" style="4" customWidth="1"/>
    <col min="2570" max="2570" width="11.875" style="4" customWidth="1"/>
    <col min="2571" max="2571" width="11" style="4" customWidth="1"/>
    <col min="2572" max="2572" width="11.125" style="4" bestFit="1" customWidth="1"/>
    <col min="2573" max="2573" width="11.25" style="4" bestFit="1" customWidth="1"/>
    <col min="2574" max="2816" width="9" style="4"/>
    <col min="2817" max="2817" width="25.625" style="4" customWidth="1"/>
    <col min="2818" max="2821" width="15" style="4" customWidth="1"/>
    <col min="2822" max="2823" width="16.5" style="4" customWidth="1"/>
    <col min="2824" max="2824" width="12.25" style="4" bestFit="1" customWidth="1"/>
    <col min="2825" max="2825" width="14" style="4" customWidth="1"/>
    <col min="2826" max="2826" width="11.875" style="4" customWidth="1"/>
    <col min="2827" max="2827" width="11" style="4" customWidth="1"/>
    <col min="2828" max="2828" width="11.125" style="4" bestFit="1" customWidth="1"/>
    <col min="2829" max="2829" width="11.25" style="4" bestFit="1" customWidth="1"/>
    <col min="2830" max="3072" width="9" style="4"/>
    <col min="3073" max="3073" width="25.625" style="4" customWidth="1"/>
    <col min="3074" max="3077" width="15" style="4" customWidth="1"/>
    <col min="3078" max="3079" width="16.5" style="4" customWidth="1"/>
    <col min="3080" max="3080" width="12.25" style="4" bestFit="1" customWidth="1"/>
    <col min="3081" max="3081" width="14" style="4" customWidth="1"/>
    <col min="3082" max="3082" width="11.875" style="4" customWidth="1"/>
    <col min="3083" max="3083" width="11" style="4" customWidth="1"/>
    <col min="3084" max="3084" width="11.125" style="4" bestFit="1" customWidth="1"/>
    <col min="3085" max="3085" width="11.25" style="4" bestFit="1" customWidth="1"/>
    <col min="3086" max="3328" width="9" style="4"/>
    <col min="3329" max="3329" width="25.625" style="4" customWidth="1"/>
    <col min="3330" max="3333" width="15" style="4" customWidth="1"/>
    <col min="3334" max="3335" width="16.5" style="4" customWidth="1"/>
    <col min="3336" max="3336" width="12.25" style="4" bestFit="1" customWidth="1"/>
    <col min="3337" max="3337" width="14" style="4" customWidth="1"/>
    <col min="3338" max="3338" width="11.875" style="4" customWidth="1"/>
    <col min="3339" max="3339" width="11" style="4" customWidth="1"/>
    <col min="3340" max="3340" width="11.125" style="4" bestFit="1" customWidth="1"/>
    <col min="3341" max="3341" width="11.25" style="4" bestFit="1" customWidth="1"/>
    <col min="3342" max="3584" width="9" style="4"/>
    <col min="3585" max="3585" width="25.625" style="4" customWidth="1"/>
    <col min="3586" max="3589" width="15" style="4" customWidth="1"/>
    <col min="3590" max="3591" width="16.5" style="4" customWidth="1"/>
    <col min="3592" max="3592" width="12.25" style="4" bestFit="1" customWidth="1"/>
    <col min="3593" max="3593" width="14" style="4" customWidth="1"/>
    <col min="3594" max="3594" width="11.875" style="4" customWidth="1"/>
    <col min="3595" max="3595" width="11" style="4" customWidth="1"/>
    <col min="3596" max="3596" width="11.125" style="4" bestFit="1" customWidth="1"/>
    <col min="3597" max="3597" width="11.25" style="4" bestFit="1" customWidth="1"/>
    <col min="3598" max="3840" width="9" style="4"/>
    <col min="3841" max="3841" width="25.625" style="4" customWidth="1"/>
    <col min="3842" max="3845" width="15" style="4" customWidth="1"/>
    <col min="3846" max="3847" width="16.5" style="4" customWidth="1"/>
    <col min="3848" max="3848" width="12.25" style="4" bestFit="1" customWidth="1"/>
    <col min="3849" max="3849" width="14" style="4" customWidth="1"/>
    <col min="3850" max="3850" width="11.875" style="4" customWidth="1"/>
    <col min="3851" max="3851" width="11" style="4" customWidth="1"/>
    <col min="3852" max="3852" width="11.125" style="4" bestFit="1" customWidth="1"/>
    <col min="3853" max="3853" width="11.25" style="4" bestFit="1" customWidth="1"/>
    <col min="3854" max="4096" width="9" style="4"/>
    <col min="4097" max="4097" width="25.625" style="4" customWidth="1"/>
    <col min="4098" max="4101" width="15" style="4" customWidth="1"/>
    <col min="4102" max="4103" width="16.5" style="4" customWidth="1"/>
    <col min="4104" max="4104" width="12.25" style="4" bestFit="1" customWidth="1"/>
    <col min="4105" max="4105" width="14" style="4" customWidth="1"/>
    <col min="4106" max="4106" width="11.875" style="4" customWidth="1"/>
    <col min="4107" max="4107" width="11" style="4" customWidth="1"/>
    <col min="4108" max="4108" width="11.125" style="4" bestFit="1" customWidth="1"/>
    <col min="4109" max="4109" width="11.25" style="4" bestFit="1" customWidth="1"/>
    <col min="4110" max="4352" width="9" style="4"/>
    <col min="4353" max="4353" width="25.625" style="4" customWidth="1"/>
    <col min="4354" max="4357" width="15" style="4" customWidth="1"/>
    <col min="4358" max="4359" width="16.5" style="4" customWidth="1"/>
    <col min="4360" max="4360" width="12.25" style="4" bestFit="1" customWidth="1"/>
    <col min="4361" max="4361" width="14" style="4" customWidth="1"/>
    <col min="4362" max="4362" width="11.875" style="4" customWidth="1"/>
    <col min="4363" max="4363" width="11" style="4" customWidth="1"/>
    <col min="4364" max="4364" width="11.125" style="4" bestFit="1" customWidth="1"/>
    <col min="4365" max="4365" width="11.25" style="4" bestFit="1" customWidth="1"/>
    <col min="4366" max="4608" width="9" style="4"/>
    <col min="4609" max="4609" width="25.625" style="4" customWidth="1"/>
    <col min="4610" max="4613" width="15" style="4" customWidth="1"/>
    <col min="4614" max="4615" width="16.5" style="4" customWidth="1"/>
    <col min="4616" max="4616" width="12.25" style="4" bestFit="1" customWidth="1"/>
    <col min="4617" max="4617" width="14" style="4" customWidth="1"/>
    <col min="4618" max="4618" width="11.875" style="4" customWidth="1"/>
    <col min="4619" max="4619" width="11" style="4" customWidth="1"/>
    <col min="4620" max="4620" width="11.125" style="4" bestFit="1" customWidth="1"/>
    <col min="4621" max="4621" width="11.25" style="4" bestFit="1" customWidth="1"/>
    <col min="4622" max="4864" width="9" style="4"/>
    <col min="4865" max="4865" width="25.625" style="4" customWidth="1"/>
    <col min="4866" max="4869" width="15" style="4" customWidth="1"/>
    <col min="4870" max="4871" width="16.5" style="4" customWidth="1"/>
    <col min="4872" max="4872" width="12.25" style="4" bestFit="1" customWidth="1"/>
    <col min="4873" max="4873" width="14" style="4" customWidth="1"/>
    <col min="4874" max="4874" width="11.875" style="4" customWidth="1"/>
    <col min="4875" max="4875" width="11" style="4" customWidth="1"/>
    <col min="4876" max="4876" width="11.125" style="4" bestFit="1" customWidth="1"/>
    <col min="4877" max="4877" width="11.25" style="4" bestFit="1" customWidth="1"/>
    <col min="4878" max="5120" width="9" style="4"/>
    <col min="5121" max="5121" width="25.625" style="4" customWidth="1"/>
    <col min="5122" max="5125" width="15" style="4" customWidth="1"/>
    <col min="5126" max="5127" width="16.5" style="4" customWidth="1"/>
    <col min="5128" max="5128" width="12.25" style="4" bestFit="1" customWidth="1"/>
    <col min="5129" max="5129" width="14" style="4" customWidth="1"/>
    <col min="5130" max="5130" width="11.875" style="4" customWidth="1"/>
    <col min="5131" max="5131" width="11" style="4" customWidth="1"/>
    <col min="5132" max="5132" width="11.125" style="4" bestFit="1" customWidth="1"/>
    <col min="5133" max="5133" width="11.25" style="4" bestFit="1" customWidth="1"/>
    <col min="5134" max="5376" width="9" style="4"/>
    <col min="5377" max="5377" width="25.625" style="4" customWidth="1"/>
    <col min="5378" max="5381" width="15" style="4" customWidth="1"/>
    <col min="5382" max="5383" width="16.5" style="4" customWidth="1"/>
    <col min="5384" max="5384" width="12.25" style="4" bestFit="1" customWidth="1"/>
    <col min="5385" max="5385" width="14" style="4" customWidth="1"/>
    <col min="5386" max="5386" width="11.875" style="4" customWidth="1"/>
    <col min="5387" max="5387" width="11" style="4" customWidth="1"/>
    <col min="5388" max="5388" width="11.125" style="4" bestFit="1" customWidth="1"/>
    <col min="5389" max="5389" width="11.25" style="4" bestFit="1" customWidth="1"/>
    <col min="5390" max="5632" width="9" style="4"/>
    <col min="5633" max="5633" width="25.625" style="4" customWidth="1"/>
    <col min="5634" max="5637" width="15" style="4" customWidth="1"/>
    <col min="5638" max="5639" width="16.5" style="4" customWidth="1"/>
    <col min="5640" max="5640" width="12.25" style="4" bestFit="1" customWidth="1"/>
    <col min="5641" max="5641" width="14" style="4" customWidth="1"/>
    <col min="5642" max="5642" width="11.875" style="4" customWidth="1"/>
    <col min="5643" max="5643" width="11" style="4" customWidth="1"/>
    <col min="5644" max="5644" width="11.125" style="4" bestFit="1" customWidth="1"/>
    <col min="5645" max="5645" width="11.25" style="4" bestFit="1" customWidth="1"/>
    <col min="5646" max="5888" width="9" style="4"/>
    <col min="5889" max="5889" width="25.625" style="4" customWidth="1"/>
    <col min="5890" max="5893" width="15" style="4" customWidth="1"/>
    <col min="5894" max="5895" width="16.5" style="4" customWidth="1"/>
    <col min="5896" max="5896" width="12.25" style="4" bestFit="1" customWidth="1"/>
    <col min="5897" max="5897" width="14" style="4" customWidth="1"/>
    <col min="5898" max="5898" width="11.875" style="4" customWidth="1"/>
    <col min="5899" max="5899" width="11" style="4" customWidth="1"/>
    <col min="5900" max="5900" width="11.125" style="4" bestFit="1" customWidth="1"/>
    <col min="5901" max="5901" width="11.25" style="4" bestFit="1" customWidth="1"/>
    <col min="5902" max="6144" width="9" style="4"/>
    <col min="6145" max="6145" width="25.625" style="4" customWidth="1"/>
    <col min="6146" max="6149" width="15" style="4" customWidth="1"/>
    <col min="6150" max="6151" width="16.5" style="4" customWidth="1"/>
    <col min="6152" max="6152" width="12.25" style="4" bestFit="1" customWidth="1"/>
    <col min="6153" max="6153" width="14" style="4" customWidth="1"/>
    <col min="6154" max="6154" width="11.875" style="4" customWidth="1"/>
    <col min="6155" max="6155" width="11" style="4" customWidth="1"/>
    <col min="6156" max="6156" width="11.125" style="4" bestFit="1" customWidth="1"/>
    <col min="6157" max="6157" width="11.25" style="4" bestFit="1" customWidth="1"/>
    <col min="6158" max="6400" width="9" style="4"/>
    <col min="6401" max="6401" width="25.625" style="4" customWidth="1"/>
    <col min="6402" max="6405" width="15" style="4" customWidth="1"/>
    <col min="6406" max="6407" width="16.5" style="4" customWidth="1"/>
    <col min="6408" max="6408" width="12.25" style="4" bestFit="1" customWidth="1"/>
    <col min="6409" max="6409" width="14" style="4" customWidth="1"/>
    <col min="6410" max="6410" width="11.875" style="4" customWidth="1"/>
    <col min="6411" max="6411" width="11" style="4" customWidth="1"/>
    <col min="6412" max="6412" width="11.125" style="4" bestFit="1" customWidth="1"/>
    <col min="6413" max="6413" width="11.25" style="4" bestFit="1" customWidth="1"/>
    <col min="6414" max="6656" width="9" style="4"/>
    <col min="6657" max="6657" width="25.625" style="4" customWidth="1"/>
    <col min="6658" max="6661" width="15" style="4" customWidth="1"/>
    <col min="6662" max="6663" width="16.5" style="4" customWidth="1"/>
    <col min="6664" max="6664" width="12.25" style="4" bestFit="1" customWidth="1"/>
    <col min="6665" max="6665" width="14" style="4" customWidth="1"/>
    <col min="6666" max="6666" width="11.875" style="4" customWidth="1"/>
    <col min="6667" max="6667" width="11" style="4" customWidth="1"/>
    <col min="6668" max="6668" width="11.125" style="4" bestFit="1" customWidth="1"/>
    <col min="6669" max="6669" width="11.25" style="4" bestFit="1" customWidth="1"/>
    <col min="6670" max="6912" width="9" style="4"/>
    <col min="6913" max="6913" width="25.625" style="4" customWidth="1"/>
    <col min="6914" max="6917" width="15" style="4" customWidth="1"/>
    <col min="6918" max="6919" width="16.5" style="4" customWidth="1"/>
    <col min="6920" max="6920" width="12.25" style="4" bestFit="1" customWidth="1"/>
    <col min="6921" max="6921" width="14" style="4" customWidth="1"/>
    <col min="6922" max="6922" width="11.875" style="4" customWidth="1"/>
    <col min="6923" max="6923" width="11" style="4" customWidth="1"/>
    <col min="6924" max="6924" width="11.125" style="4" bestFit="1" customWidth="1"/>
    <col min="6925" max="6925" width="11.25" style="4" bestFit="1" customWidth="1"/>
    <col min="6926" max="7168" width="9" style="4"/>
    <col min="7169" max="7169" width="25.625" style="4" customWidth="1"/>
    <col min="7170" max="7173" width="15" style="4" customWidth="1"/>
    <col min="7174" max="7175" width="16.5" style="4" customWidth="1"/>
    <col min="7176" max="7176" width="12.25" style="4" bestFit="1" customWidth="1"/>
    <col min="7177" max="7177" width="14" style="4" customWidth="1"/>
    <col min="7178" max="7178" width="11.875" style="4" customWidth="1"/>
    <col min="7179" max="7179" width="11" style="4" customWidth="1"/>
    <col min="7180" max="7180" width="11.125" style="4" bestFit="1" customWidth="1"/>
    <col min="7181" max="7181" width="11.25" style="4" bestFit="1" customWidth="1"/>
    <col min="7182" max="7424" width="9" style="4"/>
    <col min="7425" max="7425" width="25.625" style="4" customWidth="1"/>
    <col min="7426" max="7429" width="15" style="4" customWidth="1"/>
    <col min="7430" max="7431" width="16.5" style="4" customWidth="1"/>
    <col min="7432" max="7432" width="12.25" style="4" bestFit="1" customWidth="1"/>
    <col min="7433" max="7433" width="14" style="4" customWidth="1"/>
    <col min="7434" max="7434" width="11.875" style="4" customWidth="1"/>
    <col min="7435" max="7435" width="11" style="4" customWidth="1"/>
    <col min="7436" max="7436" width="11.125" style="4" bestFit="1" customWidth="1"/>
    <col min="7437" max="7437" width="11.25" style="4" bestFit="1" customWidth="1"/>
    <col min="7438" max="7680" width="9" style="4"/>
    <col min="7681" max="7681" width="25.625" style="4" customWidth="1"/>
    <col min="7682" max="7685" width="15" style="4" customWidth="1"/>
    <col min="7686" max="7687" width="16.5" style="4" customWidth="1"/>
    <col min="7688" max="7688" width="12.25" style="4" bestFit="1" customWidth="1"/>
    <col min="7689" max="7689" width="14" style="4" customWidth="1"/>
    <col min="7690" max="7690" width="11.875" style="4" customWidth="1"/>
    <col min="7691" max="7691" width="11" style="4" customWidth="1"/>
    <col min="7692" max="7692" width="11.125" style="4" bestFit="1" customWidth="1"/>
    <col min="7693" max="7693" width="11.25" style="4" bestFit="1" customWidth="1"/>
    <col min="7694" max="7936" width="9" style="4"/>
    <col min="7937" max="7937" width="25.625" style="4" customWidth="1"/>
    <col min="7938" max="7941" width="15" style="4" customWidth="1"/>
    <col min="7942" max="7943" width="16.5" style="4" customWidth="1"/>
    <col min="7944" max="7944" width="12.25" style="4" bestFit="1" customWidth="1"/>
    <col min="7945" max="7945" width="14" style="4" customWidth="1"/>
    <col min="7946" max="7946" width="11.875" style="4" customWidth="1"/>
    <col min="7947" max="7947" width="11" style="4" customWidth="1"/>
    <col min="7948" max="7948" width="11.125" style="4" bestFit="1" customWidth="1"/>
    <col min="7949" max="7949" width="11.25" style="4" bestFit="1" customWidth="1"/>
    <col min="7950" max="8192" width="9" style="4"/>
    <col min="8193" max="8193" width="25.625" style="4" customWidth="1"/>
    <col min="8194" max="8197" width="15" style="4" customWidth="1"/>
    <col min="8198" max="8199" width="16.5" style="4" customWidth="1"/>
    <col min="8200" max="8200" width="12.25" style="4" bestFit="1" customWidth="1"/>
    <col min="8201" max="8201" width="14" style="4" customWidth="1"/>
    <col min="8202" max="8202" width="11.875" style="4" customWidth="1"/>
    <col min="8203" max="8203" width="11" style="4" customWidth="1"/>
    <col min="8204" max="8204" width="11.125" style="4" bestFit="1" customWidth="1"/>
    <col min="8205" max="8205" width="11.25" style="4" bestFit="1" customWidth="1"/>
    <col min="8206" max="8448" width="9" style="4"/>
    <col min="8449" max="8449" width="25.625" style="4" customWidth="1"/>
    <col min="8450" max="8453" width="15" style="4" customWidth="1"/>
    <col min="8454" max="8455" width="16.5" style="4" customWidth="1"/>
    <col min="8456" max="8456" width="12.25" style="4" bestFit="1" customWidth="1"/>
    <col min="8457" max="8457" width="14" style="4" customWidth="1"/>
    <col min="8458" max="8458" width="11.875" style="4" customWidth="1"/>
    <col min="8459" max="8459" width="11" style="4" customWidth="1"/>
    <col min="8460" max="8460" width="11.125" style="4" bestFit="1" customWidth="1"/>
    <col min="8461" max="8461" width="11.25" style="4" bestFit="1" customWidth="1"/>
    <col min="8462" max="8704" width="9" style="4"/>
    <col min="8705" max="8705" width="25.625" style="4" customWidth="1"/>
    <col min="8706" max="8709" width="15" style="4" customWidth="1"/>
    <col min="8710" max="8711" width="16.5" style="4" customWidth="1"/>
    <col min="8712" max="8712" width="12.25" style="4" bestFit="1" customWidth="1"/>
    <col min="8713" max="8713" width="14" style="4" customWidth="1"/>
    <col min="8714" max="8714" width="11.875" style="4" customWidth="1"/>
    <col min="8715" max="8715" width="11" style="4" customWidth="1"/>
    <col min="8716" max="8716" width="11.125" style="4" bestFit="1" customWidth="1"/>
    <col min="8717" max="8717" width="11.25" style="4" bestFit="1" customWidth="1"/>
    <col min="8718" max="8960" width="9" style="4"/>
    <col min="8961" max="8961" width="25.625" style="4" customWidth="1"/>
    <col min="8962" max="8965" width="15" style="4" customWidth="1"/>
    <col min="8966" max="8967" width="16.5" style="4" customWidth="1"/>
    <col min="8968" max="8968" width="12.25" style="4" bestFit="1" customWidth="1"/>
    <col min="8969" max="8969" width="14" style="4" customWidth="1"/>
    <col min="8970" max="8970" width="11.875" style="4" customWidth="1"/>
    <col min="8971" max="8971" width="11" style="4" customWidth="1"/>
    <col min="8972" max="8972" width="11.125" style="4" bestFit="1" customWidth="1"/>
    <col min="8973" max="8973" width="11.25" style="4" bestFit="1" customWidth="1"/>
    <col min="8974" max="9216" width="9" style="4"/>
    <col min="9217" max="9217" width="25.625" style="4" customWidth="1"/>
    <col min="9218" max="9221" width="15" style="4" customWidth="1"/>
    <col min="9222" max="9223" width="16.5" style="4" customWidth="1"/>
    <col min="9224" max="9224" width="12.25" style="4" bestFit="1" customWidth="1"/>
    <col min="9225" max="9225" width="14" style="4" customWidth="1"/>
    <col min="9226" max="9226" width="11.875" style="4" customWidth="1"/>
    <col min="9227" max="9227" width="11" style="4" customWidth="1"/>
    <col min="9228" max="9228" width="11.125" style="4" bestFit="1" customWidth="1"/>
    <col min="9229" max="9229" width="11.25" style="4" bestFit="1" customWidth="1"/>
    <col min="9230" max="9472" width="9" style="4"/>
    <col min="9473" max="9473" width="25.625" style="4" customWidth="1"/>
    <col min="9474" max="9477" width="15" style="4" customWidth="1"/>
    <col min="9478" max="9479" width="16.5" style="4" customWidth="1"/>
    <col min="9480" max="9480" width="12.25" style="4" bestFit="1" customWidth="1"/>
    <col min="9481" max="9481" width="14" style="4" customWidth="1"/>
    <col min="9482" max="9482" width="11.875" style="4" customWidth="1"/>
    <col min="9483" max="9483" width="11" style="4" customWidth="1"/>
    <col min="9484" max="9484" width="11.125" style="4" bestFit="1" customWidth="1"/>
    <col min="9485" max="9485" width="11.25" style="4" bestFit="1" customWidth="1"/>
    <col min="9486" max="9728" width="9" style="4"/>
    <col min="9729" max="9729" width="25.625" style="4" customWidth="1"/>
    <col min="9730" max="9733" width="15" style="4" customWidth="1"/>
    <col min="9734" max="9735" width="16.5" style="4" customWidth="1"/>
    <col min="9736" max="9736" width="12.25" style="4" bestFit="1" customWidth="1"/>
    <col min="9737" max="9737" width="14" style="4" customWidth="1"/>
    <col min="9738" max="9738" width="11.875" style="4" customWidth="1"/>
    <col min="9739" max="9739" width="11" style="4" customWidth="1"/>
    <col min="9740" max="9740" width="11.125" style="4" bestFit="1" customWidth="1"/>
    <col min="9741" max="9741" width="11.25" style="4" bestFit="1" customWidth="1"/>
    <col min="9742" max="9984" width="9" style="4"/>
    <col min="9985" max="9985" width="25.625" style="4" customWidth="1"/>
    <col min="9986" max="9989" width="15" style="4" customWidth="1"/>
    <col min="9990" max="9991" width="16.5" style="4" customWidth="1"/>
    <col min="9992" max="9992" width="12.25" style="4" bestFit="1" customWidth="1"/>
    <col min="9993" max="9993" width="14" style="4" customWidth="1"/>
    <col min="9994" max="9994" width="11.875" style="4" customWidth="1"/>
    <col min="9995" max="9995" width="11" style="4" customWidth="1"/>
    <col min="9996" max="9996" width="11.125" style="4" bestFit="1" customWidth="1"/>
    <col min="9997" max="9997" width="11.25" style="4" bestFit="1" customWidth="1"/>
    <col min="9998" max="10240" width="9" style="4"/>
    <col min="10241" max="10241" width="25.625" style="4" customWidth="1"/>
    <col min="10242" max="10245" width="15" style="4" customWidth="1"/>
    <col min="10246" max="10247" width="16.5" style="4" customWidth="1"/>
    <col min="10248" max="10248" width="12.25" style="4" bestFit="1" customWidth="1"/>
    <col min="10249" max="10249" width="14" style="4" customWidth="1"/>
    <col min="10250" max="10250" width="11.875" style="4" customWidth="1"/>
    <col min="10251" max="10251" width="11" style="4" customWidth="1"/>
    <col min="10252" max="10252" width="11.125" style="4" bestFit="1" customWidth="1"/>
    <col min="10253" max="10253" width="11.25" style="4" bestFit="1" customWidth="1"/>
    <col min="10254" max="10496" width="9" style="4"/>
    <col min="10497" max="10497" width="25.625" style="4" customWidth="1"/>
    <col min="10498" max="10501" width="15" style="4" customWidth="1"/>
    <col min="10502" max="10503" width="16.5" style="4" customWidth="1"/>
    <col min="10504" max="10504" width="12.25" style="4" bestFit="1" customWidth="1"/>
    <col min="10505" max="10505" width="14" style="4" customWidth="1"/>
    <col min="10506" max="10506" width="11.875" style="4" customWidth="1"/>
    <col min="10507" max="10507" width="11" style="4" customWidth="1"/>
    <col min="10508" max="10508" width="11.125" style="4" bestFit="1" customWidth="1"/>
    <col min="10509" max="10509" width="11.25" style="4" bestFit="1" customWidth="1"/>
    <col min="10510" max="10752" width="9" style="4"/>
    <col min="10753" max="10753" width="25.625" style="4" customWidth="1"/>
    <col min="10754" max="10757" width="15" style="4" customWidth="1"/>
    <col min="10758" max="10759" width="16.5" style="4" customWidth="1"/>
    <col min="10760" max="10760" width="12.25" style="4" bestFit="1" customWidth="1"/>
    <col min="10761" max="10761" width="14" style="4" customWidth="1"/>
    <col min="10762" max="10762" width="11.875" style="4" customWidth="1"/>
    <col min="10763" max="10763" width="11" style="4" customWidth="1"/>
    <col min="10764" max="10764" width="11.125" style="4" bestFit="1" customWidth="1"/>
    <col min="10765" max="10765" width="11.25" style="4" bestFit="1" customWidth="1"/>
    <col min="10766" max="11008" width="9" style="4"/>
    <col min="11009" max="11009" width="25.625" style="4" customWidth="1"/>
    <col min="11010" max="11013" width="15" style="4" customWidth="1"/>
    <col min="11014" max="11015" width="16.5" style="4" customWidth="1"/>
    <col min="11016" max="11016" width="12.25" style="4" bestFit="1" customWidth="1"/>
    <col min="11017" max="11017" width="14" style="4" customWidth="1"/>
    <col min="11018" max="11018" width="11.875" style="4" customWidth="1"/>
    <col min="11019" max="11019" width="11" style="4" customWidth="1"/>
    <col min="11020" max="11020" width="11.125" style="4" bestFit="1" customWidth="1"/>
    <col min="11021" max="11021" width="11.25" style="4" bestFit="1" customWidth="1"/>
    <col min="11022" max="11264" width="9" style="4"/>
    <col min="11265" max="11265" width="25.625" style="4" customWidth="1"/>
    <col min="11266" max="11269" width="15" style="4" customWidth="1"/>
    <col min="11270" max="11271" width="16.5" style="4" customWidth="1"/>
    <col min="11272" max="11272" width="12.25" style="4" bestFit="1" customWidth="1"/>
    <col min="11273" max="11273" width="14" style="4" customWidth="1"/>
    <col min="11274" max="11274" width="11.875" style="4" customWidth="1"/>
    <col min="11275" max="11275" width="11" style="4" customWidth="1"/>
    <col min="11276" max="11276" width="11.125" style="4" bestFit="1" customWidth="1"/>
    <col min="11277" max="11277" width="11.25" style="4" bestFit="1" customWidth="1"/>
    <col min="11278" max="11520" width="9" style="4"/>
    <col min="11521" max="11521" width="25.625" style="4" customWidth="1"/>
    <col min="11522" max="11525" width="15" style="4" customWidth="1"/>
    <col min="11526" max="11527" width="16.5" style="4" customWidth="1"/>
    <col min="11528" max="11528" width="12.25" style="4" bestFit="1" customWidth="1"/>
    <col min="11529" max="11529" width="14" style="4" customWidth="1"/>
    <col min="11530" max="11530" width="11.875" style="4" customWidth="1"/>
    <col min="11531" max="11531" width="11" style="4" customWidth="1"/>
    <col min="11532" max="11532" width="11.125" style="4" bestFit="1" customWidth="1"/>
    <col min="11533" max="11533" width="11.25" style="4" bestFit="1" customWidth="1"/>
    <col min="11534" max="11776" width="9" style="4"/>
    <col min="11777" max="11777" width="25.625" style="4" customWidth="1"/>
    <col min="11778" max="11781" width="15" style="4" customWidth="1"/>
    <col min="11782" max="11783" width="16.5" style="4" customWidth="1"/>
    <col min="11784" max="11784" width="12.25" style="4" bestFit="1" customWidth="1"/>
    <col min="11785" max="11785" width="14" style="4" customWidth="1"/>
    <col min="11786" max="11786" width="11.875" style="4" customWidth="1"/>
    <col min="11787" max="11787" width="11" style="4" customWidth="1"/>
    <col min="11788" max="11788" width="11.125" style="4" bestFit="1" customWidth="1"/>
    <col min="11789" max="11789" width="11.25" style="4" bestFit="1" customWidth="1"/>
    <col min="11790" max="12032" width="9" style="4"/>
    <col min="12033" max="12033" width="25.625" style="4" customWidth="1"/>
    <col min="12034" max="12037" width="15" style="4" customWidth="1"/>
    <col min="12038" max="12039" width="16.5" style="4" customWidth="1"/>
    <col min="12040" max="12040" width="12.25" style="4" bestFit="1" customWidth="1"/>
    <col min="12041" max="12041" width="14" style="4" customWidth="1"/>
    <col min="12042" max="12042" width="11.875" style="4" customWidth="1"/>
    <col min="12043" max="12043" width="11" style="4" customWidth="1"/>
    <col min="12044" max="12044" width="11.125" style="4" bestFit="1" customWidth="1"/>
    <col min="12045" max="12045" width="11.25" style="4" bestFit="1" customWidth="1"/>
    <col min="12046" max="12288" width="9" style="4"/>
    <col min="12289" max="12289" width="25.625" style="4" customWidth="1"/>
    <col min="12290" max="12293" width="15" style="4" customWidth="1"/>
    <col min="12294" max="12295" width="16.5" style="4" customWidth="1"/>
    <col min="12296" max="12296" width="12.25" style="4" bestFit="1" customWidth="1"/>
    <col min="12297" max="12297" width="14" style="4" customWidth="1"/>
    <col min="12298" max="12298" width="11.875" style="4" customWidth="1"/>
    <col min="12299" max="12299" width="11" style="4" customWidth="1"/>
    <col min="12300" max="12300" width="11.125" style="4" bestFit="1" customWidth="1"/>
    <col min="12301" max="12301" width="11.25" style="4" bestFit="1" customWidth="1"/>
    <col min="12302" max="12544" width="9" style="4"/>
    <col min="12545" max="12545" width="25.625" style="4" customWidth="1"/>
    <col min="12546" max="12549" width="15" style="4" customWidth="1"/>
    <col min="12550" max="12551" width="16.5" style="4" customWidth="1"/>
    <col min="12552" max="12552" width="12.25" style="4" bestFit="1" customWidth="1"/>
    <col min="12553" max="12553" width="14" style="4" customWidth="1"/>
    <col min="12554" max="12554" width="11.875" style="4" customWidth="1"/>
    <col min="12555" max="12555" width="11" style="4" customWidth="1"/>
    <col min="12556" max="12556" width="11.125" style="4" bestFit="1" customWidth="1"/>
    <col min="12557" max="12557" width="11.25" style="4" bestFit="1" customWidth="1"/>
    <col min="12558" max="12800" width="9" style="4"/>
    <col min="12801" max="12801" width="25.625" style="4" customWidth="1"/>
    <col min="12802" max="12805" width="15" style="4" customWidth="1"/>
    <col min="12806" max="12807" width="16.5" style="4" customWidth="1"/>
    <col min="12808" max="12808" width="12.25" style="4" bestFit="1" customWidth="1"/>
    <col min="12809" max="12809" width="14" style="4" customWidth="1"/>
    <col min="12810" max="12810" width="11.875" style="4" customWidth="1"/>
    <col min="12811" max="12811" width="11" style="4" customWidth="1"/>
    <col min="12812" max="12812" width="11.125" style="4" bestFit="1" customWidth="1"/>
    <col min="12813" max="12813" width="11.25" style="4" bestFit="1" customWidth="1"/>
    <col min="12814" max="13056" width="9" style="4"/>
    <col min="13057" max="13057" width="25.625" style="4" customWidth="1"/>
    <col min="13058" max="13061" width="15" style="4" customWidth="1"/>
    <col min="13062" max="13063" width="16.5" style="4" customWidth="1"/>
    <col min="13064" max="13064" width="12.25" style="4" bestFit="1" customWidth="1"/>
    <col min="13065" max="13065" width="14" style="4" customWidth="1"/>
    <col min="13066" max="13066" width="11.875" style="4" customWidth="1"/>
    <col min="13067" max="13067" width="11" style="4" customWidth="1"/>
    <col min="13068" max="13068" width="11.125" style="4" bestFit="1" customWidth="1"/>
    <col min="13069" max="13069" width="11.25" style="4" bestFit="1" customWidth="1"/>
    <col min="13070" max="13312" width="9" style="4"/>
    <col min="13313" max="13313" width="25.625" style="4" customWidth="1"/>
    <col min="13314" max="13317" width="15" style="4" customWidth="1"/>
    <col min="13318" max="13319" width="16.5" style="4" customWidth="1"/>
    <col min="13320" max="13320" width="12.25" style="4" bestFit="1" customWidth="1"/>
    <col min="13321" max="13321" width="14" style="4" customWidth="1"/>
    <col min="13322" max="13322" width="11.875" style="4" customWidth="1"/>
    <col min="13323" max="13323" width="11" style="4" customWidth="1"/>
    <col min="13324" max="13324" width="11.125" style="4" bestFit="1" customWidth="1"/>
    <col min="13325" max="13325" width="11.25" style="4" bestFit="1" customWidth="1"/>
    <col min="13326" max="13568" width="9" style="4"/>
    <col min="13569" max="13569" width="25.625" style="4" customWidth="1"/>
    <col min="13570" max="13573" width="15" style="4" customWidth="1"/>
    <col min="13574" max="13575" width="16.5" style="4" customWidth="1"/>
    <col min="13576" max="13576" width="12.25" style="4" bestFit="1" customWidth="1"/>
    <col min="13577" max="13577" width="14" style="4" customWidth="1"/>
    <col min="13578" max="13578" width="11.875" style="4" customWidth="1"/>
    <col min="13579" max="13579" width="11" style="4" customWidth="1"/>
    <col min="13580" max="13580" width="11.125" style="4" bestFit="1" customWidth="1"/>
    <col min="13581" max="13581" width="11.25" style="4" bestFit="1" customWidth="1"/>
    <col min="13582" max="13824" width="9" style="4"/>
    <col min="13825" max="13825" width="25.625" style="4" customWidth="1"/>
    <col min="13826" max="13829" width="15" style="4" customWidth="1"/>
    <col min="13830" max="13831" width="16.5" style="4" customWidth="1"/>
    <col min="13832" max="13832" width="12.25" style="4" bestFit="1" customWidth="1"/>
    <col min="13833" max="13833" width="14" style="4" customWidth="1"/>
    <col min="13834" max="13834" width="11.875" style="4" customWidth="1"/>
    <col min="13835" max="13835" width="11" style="4" customWidth="1"/>
    <col min="13836" max="13836" width="11.125" style="4" bestFit="1" customWidth="1"/>
    <col min="13837" max="13837" width="11.25" style="4" bestFit="1" customWidth="1"/>
    <col min="13838" max="14080" width="9" style="4"/>
    <col min="14081" max="14081" width="25.625" style="4" customWidth="1"/>
    <col min="14082" max="14085" width="15" style="4" customWidth="1"/>
    <col min="14086" max="14087" width="16.5" style="4" customWidth="1"/>
    <col min="14088" max="14088" width="12.25" style="4" bestFit="1" customWidth="1"/>
    <col min="14089" max="14089" width="14" style="4" customWidth="1"/>
    <col min="14090" max="14090" width="11.875" style="4" customWidth="1"/>
    <col min="14091" max="14091" width="11" style="4" customWidth="1"/>
    <col min="14092" max="14092" width="11.125" style="4" bestFit="1" customWidth="1"/>
    <col min="14093" max="14093" width="11.25" style="4" bestFit="1" customWidth="1"/>
    <col min="14094" max="14336" width="9" style="4"/>
    <col min="14337" max="14337" width="25.625" style="4" customWidth="1"/>
    <col min="14338" max="14341" width="15" style="4" customWidth="1"/>
    <col min="14342" max="14343" width="16.5" style="4" customWidth="1"/>
    <col min="14344" max="14344" width="12.25" style="4" bestFit="1" customWidth="1"/>
    <col min="14345" max="14345" width="14" style="4" customWidth="1"/>
    <col min="14346" max="14346" width="11.875" style="4" customWidth="1"/>
    <col min="14347" max="14347" width="11" style="4" customWidth="1"/>
    <col min="14348" max="14348" width="11.125" style="4" bestFit="1" customWidth="1"/>
    <col min="14349" max="14349" width="11.25" style="4" bestFit="1" customWidth="1"/>
    <col min="14350" max="14592" width="9" style="4"/>
    <col min="14593" max="14593" width="25.625" style="4" customWidth="1"/>
    <col min="14594" max="14597" width="15" style="4" customWidth="1"/>
    <col min="14598" max="14599" width="16.5" style="4" customWidth="1"/>
    <col min="14600" max="14600" width="12.25" style="4" bestFit="1" customWidth="1"/>
    <col min="14601" max="14601" width="14" style="4" customWidth="1"/>
    <col min="14602" max="14602" width="11.875" style="4" customWidth="1"/>
    <col min="14603" max="14603" width="11" style="4" customWidth="1"/>
    <col min="14604" max="14604" width="11.125" style="4" bestFit="1" customWidth="1"/>
    <col min="14605" max="14605" width="11.25" style="4" bestFit="1" customWidth="1"/>
    <col min="14606" max="14848" width="9" style="4"/>
    <col min="14849" max="14849" width="25.625" style="4" customWidth="1"/>
    <col min="14850" max="14853" width="15" style="4" customWidth="1"/>
    <col min="14854" max="14855" width="16.5" style="4" customWidth="1"/>
    <col min="14856" max="14856" width="12.25" style="4" bestFit="1" customWidth="1"/>
    <col min="14857" max="14857" width="14" style="4" customWidth="1"/>
    <col min="14858" max="14858" width="11.875" style="4" customWidth="1"/>
    <col min="14859" max="14859" width="11" style="4" customWidth="1"/>
    <col min="14860" max="14860" width="11.125" style="4" bestFit="1" customWidth="1"/>
    <col min="14861" max="14861" width="11.25" style="4" bestFit="1" customWidth="1"/>
    <col min="14862" max="15104" width="9" style="4"/>
    <col min="15105" max="15105" width="25.625" style="4" customWidth="1"/>
    <col min="15106" max="15109" width="15" style="4" customWidth="1"/>
    <col min="15110" max="15111" width="16.5" style="4" customWidth="1"/>
    <col min="15112" max="15112" width="12.25" style="4" bestFit="1" customWidth="1"/>
    <col min="15113" max="15113" width="14" style="4" customWidth="1"/>
    <col min="15114" max="15114" width="11.875" style="4" customWidth="1"/>
    <col min="15115" max="15115" width="11" style="4" customWidth="1"/>
    <col min="15116" max="15116" width="11.125" style="4" bestFit="1" customWidth="1"/>
    <col min="15117" max="15117" width="11.25" style="4" bestFit="1" customWidth="1"/>
    <col min="15118" max="15360" width="9" style="4"/>
    <col min="15361" max="15361" width="25.625" style="4" customWidth="1"/>
    <col min="15362" max="15365" width="15" style="4" customWidth="1"/>
    <col min="15366" max="15367" width="16.5" style="4" customWidth="1"/>
    <col min="15368" max="15368" width="12.25" style="4" bestFit="1" customWidth="1"/>
    <col min="15369" max="15369" width="14" style="4" customWidth="1"/>
    <col min="15370" max="15370" width="11.875" style="4" customWidth="1"/>
    <col min="15371" max="15371" width="11" style="4" customWidth="1"/>
    <col min="15372" max="15372" width="11.125" style="4" bestFit="1" customWidth="1"/>
    <col min="15373" max="15373" width="11.25" style="4" bestFit="1" customWidth="1"/>
    <col min="15374" max="15616" width="9" style="4"/>
    <col min="15617" max="15617" width="25.625" style="4" customWidth="1"/>
    <col min="15618" max="15621" width="15" style="4" customWidth="1"/>
    <col min="15622" max="15623" width="16.5" style="4" customWidth="1"/>
    <col min="15624" max="15624" width="12.25" style="4" bestFit="1" customWidth="1"/>
    <col min="15625" max="15625" width="14" style="4" customWidth="1"/>
    <col min="15626" max="15626" width="11.875" style="4" customWidth="1"/>
    <col min="15627" max="15627" width="11" style="4" customWidth="1"/>
    <col min="15628" max="15628" width="11.125" style="4" bestFit="1" customWidth="1"/>
    <col min="15629" max="15629" width="11.25" style="4" bestFit="1" customWidth="1"/>
    <col min="15630" max="15872" width="9" style="4"/>
    <col min="15873" max="15873" width="25.625" style="4" customWidth="1"/>
    <col min="15874" max="15877" width="15" style="4" customWidth="1"/>
    <col min="15878" max="15879" width="16.5" style="4" customWidth="1"/>
    <col min="15880" max="15880" width="12.25" style="4" bestFit="1" customWidth="1"/>
    <col min="15881" max="15881" width="14" style="4" customWidth="1"/>
    <col min="15882" max="15882" width="11.875" style="4" customWidth="1"/>
    <col min="15883" max="15883" width="11" style="4" customWidth="1"/>
    <col min="15884" max="15884" width="11.125" style="4" bestFit="1" customWidth="1"/>
    <col min="15885" max="15885" width="11.25" style="4" bestFit="1" customWidth="1"/>
    <col min="15886" max="16128" width="9" style="4"/>
    <col min="16129" max="16129" width="25.625" style="4" customWidth="1"/>
    <col min="16130" max="16133" width="15" style="4" customWidth="1"/>
    <col min="16134" max="16135" width="16.5" style="4" customWidth="1"/>
    <col min="16136" max="16136" width="12.25" style="4" bestFit="1" customWidth="1"/>
    <col min="16137" max="16137" width="14" style="4" customWidth="1"/>
    <col min="16138" max="16138" width="11.875" style="4" customWidth="1"/>
    <col min="16139" max="16139" width="11" style="4" customWidth="1"/>
    <col min="16140" max="16140" width="11.125" style="4" bestFit="1" customWidth="1"/>
    <col min="16141" max="16141" width="11.25" style="4" bestFit="1" customWidth="1"/>
    <col min="16142" max="16384" width="9" style="4"/>
  </cols>
  <sheetData>
    <row r="1" spans="1:13" ht="26.25" x14ac:dyDescent="0.25">
      <c r="A1" s="50" t="s">
        <v>104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x14ac:dyDescent="0.25">
      <c r="A2" s="3" t="s">
        <v>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F4" s="51"/>
      <c r="G4" s="51"/>
      <c r="H4" s="51"/>
      <c r="I4" s="51"/>
      <c r="J4" s="51"/>
      <c r="K4" s="51"/>
      <c r="L4" s="51"/>
      <c r="M4" s="51"/>
    </row>
    <row r="5" spans="1:13" ht="17.25" thickBot="1" x14ac:dyDescent="0.3">
      <c r="A5" s="52" t="s">
        <v>105</v>
      </c>
      <c r="F5" s="52"/>
      <c r="G5" s="52"/>
      <c r="H5" s="53"/>
      <c r="I5" s="54"/>
      <c r="M5" s="55" t="s">
        <v>106</v>
      </c>
    </row>
    <row r="6" spans="1:13" x14ac:dyDescent="0.25">
      <c r="A6" s="8" t="s">
        <v>4</v>
      </c>
      <c r="B6" s="56" t="s">
        <v>5</v>
      </c>
      <c r="C6" s="57"/>
      <c r="D6" s="57"/>
      <c r="E6" s="58"/>
      <c r="F6" s="59" t="s">
        <v>6</v>
      </c>
      <c r="G6" s="60"/>
      <c r="H6" s="60"/>
      <c r="I6" s="61"/>
      <c r="J6" s="59" t="s">
        <v>7</v>
      </c>
      <c r="K6" s="60"/>
      <c r="L6" s="60"/>
      <c r="M6" s="61"/>
    </row>
    <row r="7" spans="1:13" x14ac:dyDescent="0.25">
      <c r="A7" s="12"/>
      <c r="B7" s="62" t="s">
        <v>47</v>
      </c>
      <c r="C7" s="63"/>
      <c r="D7" s="64" t="s">
        <v>167</v>
      </c>
      <c r="E7" s="65"/>
      <c r="F7" s="66" t="s">
        <v>47</v>
      </c>
      <c r="G7" s="67"/>
      <c r="H7" s="68" t="s">
        <v>167</v>
      </c>
      <c r="I7" s="69"/>
      <c r="J7" s="70" t="s">
        <v>50</v>
      </c>
      <c r="K7" s="71"/>
      <c r="L7" s="72" t="s">
        <v>51</v>
      </c>
      <c r="M7" s="73"/>
    </row>
    <row r="8" spans="1:13" x14ac:dyDescent="0.25">
      <c r="A8" s="21"/>
      <c r="B8" s="74"/>
      <c r="C8" s="75"/>
      <c r="D8" s="76"/>
      <c r="E8" s="77"/>
      <c r="F8" s="78"/>
      <c r="G8" s="79"/>
      <c r="H8" s="80"/>
      <c r="I8" s="81"/>
      <c r="J8" s="70"/>
      <c r="K8" s="71"/>
      <c r="L8" s="72"/>
      <c r="M8" s="73"/>
    </row>
    <row r="9" spans="1:13" x14ac:dyDescent="0.25">
      <c r="A9" s="82" t="s">
        <v>107</v>
      </c>
      <c r="B9" s="83"/>
      <c r="C9" s="84">
        <f t="shared" ref="C9:D42" si="0">G9+K9</f>
        <v>-12093901</v>
      </c>
      <c r="D9" s="84"/>
      <c r="E9" s="85">
        <f t="shared" ref="E9:E68" si="1">I9+M9</f>
        <v>-129959820</v>
      </c>
      <c r="F9" s="86"/>
      <c r="G9" s="87">
        <f>G10+G20</f>
        <v>-16674742</v>
      </c>
      <c r="H9" s="86"/>
      <c r="I9" s="87">
        <f>I10+I20</f>
        <v>-61757491</v>
      </c>
      <c r="J9" s="88"/>
      <c r="K9" s="89">
        <f>K10+K20</f>
        <v>4580841</v>
      </c>
      <c r="L9" s="88"/>
      <c r="M9" s="90">
        <f>M10+M20</f>
        <v>-68202329</v>
      </c>
    </row>
    <row r="10" spans="1:13" x14ac:dyDescent="0.25">
      <c r="A10" s="91" t="s">
        <v>108</v>
      </c>
      <c r="B10" s="27"/>
      <c r="C10" s="28">
        <f t="shared" si="0"/>
        <v>166014574</v>
      </c>
      <c r="D10" s="28"/>
      <c r="E10" s="29">
        <f t="shared" si="1"/>
        <v>108976483</v>
      </c>
      <c r="F10" s="92"/>
      <c r="G10" s="93">
        <f>F11+F14</f>
        <v>155921897</v>
      </c>
      <c r="H10" s="92"/>
      <c r="I10" s="93">
        <f>H11+H14</f>
        <v>108965991</v>
      </c>
      <c r="J10" s="88"/>
      <c r="K10" s="89">
        <f>J11+J14</f>
        <v>10092677</v>
      </c>
      <c r="L10" s="88"/>
      <c r="M10" s="90">
        <f>L11+L14</f>
        <v>10492</v>
      </c>
    </row>
    <row r="11" spans="1:13" s="97" customFormat="1" x14ac:dyDescent="0.25">
      <c r="A11" s="91" t="s">
        <v>109</v>
      </c>
      <c r="B11" s="27">
        <f t="shared" ref="B11:D45" si="2">F11+J11</f>
        <v>95764649</v>
      </c>
      <c r="C11" s="28">
        <f t="shared" si="0"/>
        <v>0</v>
      </c>
      <c r="D11" s="28">
        <f t="shared" si="0"/>
        <v>44601540</v>
      </c>
      <c r="E11" s="29">
        <f t="shared" si="1"/>
        <v>0</v>
      </c>
      <c r="F11" s="92">
        <f>SUM(F12:F13)</f>
        <v>86773740</v>
      </c>
      <c r="G11" s="93"/>
      <c r="H11" s="92">
        <f>SUM(H12:H13)</f>
        <v>44601540</v>
      </c>
      <c r="I11" s="93"/>
      <c r="J11" s="94">
        <f>SUM(J12:J13)</f>
        <v>8990909</v>
      </c>
      <c r="K11" s="95"/>
      <c r="L11" s="94">
        <f>SUM(L12:L13)</f>
        <v>0</v>
      </c>
      <c r="M11" s="96"/>
    </row>
    <row r="12" spans="1:13" x14ac:dyDescent="0.25">
      <c r="A12" s="91" t="s">
        <v>110</v>
      </c>
      <c r="B12" s="27">
        <f t="shared" si="2"/>
        <v>86773740</v>
      </c>
      <c r="C12" s="28">
        <f t="shared" si="0"/>
        <v>0</v>
      </c>
      <c r="D12" s="28">
        <f t="shared" si="0"/>
        <v>44601540</v>
      </c>
      <c r="E12" s="29">
        <f t="shared" si="1"/>
        <v>0</v>
      </c>
      <c r="F12" s="92">
        <v>86773740</v>
      </c>
      <c r="G12" s="93"/>
      <c r="H12" s="92">
        <v>44601540</v>
      </c>
      <c r="I12" s="93"/>
      <c r="J12" s="94">
        <v>0</v>
      </c>
      <c r="K12" s="95"/>
      <c r="L12" s="94">
        <v>0</v>
      </c>
      <c r="M12" s="96"/>
    </row>
    <row r="13" spans="1:13" s="97" customFormat="1" x14ac:dyDescent="0.25">
      <c r="A13" s="98" t="s">
        <v>111</v>
      </c>
      <c r="B13" s="27">
        <f t="shared" si="2"/>
        <v>8990909</v>
      </c>
      <c r="C13" s="28">
        <f t="shared" si="0"/>
        <v>0</v>
      </c>
      <c r="D13" s="28">
        <f t="shared" si="0"/>
        <v>0</v>
      </c>
      <c r="E13" s="29">
        <f t="shared" si="1"/>
        <v>0</v>
      </c>
      <c r="F13" s="92"/>
      <c r="G13" s="93"/>
      <c r="H13" s="92"/>
      <c r="I13" s="93"/>
      <c r="J13" s="94">
        <v>8990909</v>
      </c>
      <c r="K13" s="95"/>
      <c r="L13" s="94">
        <v>0</v>
      </c>
      <c r="M13" s="96"/>
    </row>
    <row r="14" spans="1:13" x14ac:dyDescent="0.25">
      <c r="A14" s="91" t="s">
        <v>112</v>
      </c>
      <c r="B14" s="27">
        <f t="shared" si="2"/>
        <v>70249925</v>
      </c>
      <c r="C14" s="28">
        <f t="shared" si="0"/>
        <v>0</v>
      </c>
      <c r="D14" s="28">
        <f t="shared" si="0"/>
        <v>64374943</v>
      </c>
      <c r="E14" s="29">
        <f t="shared" si="1"/>
        <v>0</v>
      </c>
      <c r="F14" s="92">
        <f>SUM(F15:F19)</f>
        <v>69148157</v>
      </c>
      <c r="G14" s="93"/>
      <c r="H14" s="92">
        <f>SUM(H15:H19)</f>
        <v>64364451</v>
      </c>
      <c r="I14" s="93"/>
      <c r="J14" s="94">
        <f>SUM(J15:J19)</f>
        <v>1101768</v>
      </c>
      <c r="K14" s="95"/>
      <c r="L14" s="94">
        <f>SUM(L15:L19)</f>
        <v>10492</v>
      </c>
      <c r="M14" s="96"/>
    </row>
    <row r="15" spans="1:13" x14ac:dyDescent="0.25">
      <c r="A15" s="91" t="s">
        <v>113</v>
      </c>
      <c r="B15" s="27">
        <f t="shared" si="2"/>
        <v>152385</v>
      </c>
      <c r="C15" s="28">
        <f t="shared" si="0"/>
        <v>0</v>
      </c>
      <c r="D15" s="28">
        <f t="shared" si="0"/>
        <v>165166</v>
      </c>
      <c r="E15" s="29">
        <f t="shared" si="1"/>
        <v>0</v>
      </c>
      <c r="F15" s="92">
        <v>150624</v>
      </c>
      <c r="G15" s="93"/>
      <c r="H15" s="92">
        <v>154674</v>
      </c>
      <c r="I15" s="93"/>
      <c r="J15" s="94">
        <v>1761</v>
      </c>
      <c r="K15" s="95"/>
      <c r="L15" s="94">
        <v>10492</v>
      </c>
      <c r="M15" s="96"/>
    </row>
    <row r="16" spans="1:13" x14ac:dyDescent="0.25">
      <c r="A16" s="91" t="s">
        <v>114</v>
      </c>
      <c r="B16" s="27">
        <f t="shared" si="2"/>
        <v>0</v>
      </c>
      <c r="C16" s="28">
        <f t="shared" si="0"/>
        <v>0</v>
      </c>
      <c r="D16" s="28">
        <f t="shared" si="0"/>
        <v>0</v>
      </c>
      <c r="E16" s="29">
        <f t="shared" si="1"/>
        <v>0</v>
      </c>
      <c r="F16" s="92">
        <v>0</v>
      </c>
      <c r="G16" s="93"/>
      <c r="H16" s="92">
        <v>0</v>
      </c>
      <c r="I16" s="93"/>
      <c r="J16" s="94"/>
      <c r="K16" s="95"/>
      <c r="L16" s="94"/>
      <c r="M16" s="96"/>
    </row>
    <row r="17" spans="1:13" x14ac:dyDescent="0.25">
      <c r="A17" s="91" t="s">
        <v>115</v>
      </c>
      <c r="B17" s="27">
        <f t="shared" si="2"/>
        <v>68997533</v>
      </c>
      <c r="C17" s="28">
        <f t="shared" si="0"/>
        <v>0</v>
      </c>
      <c r="D17" s="28">
        <f t="shared" si="0"/>
        <v>58047000</v>
      </c>
      <c r="E17" s="29">
        <f t="shared" si="1"/>
        <v>0</v>
      </c>
      <c r="F17" s="92">
        <v>68997533</v>
      </c>
      <c r="G17" s="93"/>
      <c r="H17" s="92">
        <v>58047000</v>
      </c>
      <c r="I17" s="93"/>
      <c r="J17" s="94">
        <v>0</v>
      </c>
      <c r="K17" s="95"/>
      <c r="L17" s="94">
        <v>0</v>
      </c>
      <c r="M17" s="96"/>
    </row>
    <row r="18" spans="1:13" x14ac:dyDescent="0.25">
      <c r="A18" s="91" t="s">
        <v>116</v>
      </c>
      <c r="B18" s="27">
        <f t="shared" si="2"/>
        <v>1100007</v>
      </c>
      <c r="C18" s="28">
        <f t="shared" si="0"/>
        <v>0</v>
      </c>
      <c r="D18" s="28">
        <f t="shared" si="0"/>
        <v>6162777</v>
      </c>
      <c r="E18" s="29">
        <f t="shared" si="1"/>
        <v>0</v>
      </c>
      <c r="F18" s="92">
        <v>0</v>
      </c>
      <c r="G18" s="93"/>
      <c r="H18" s="92">
        <v>6162777</v>
      </c>
      <c r="I18" s="93"/>
      <c r="J18" s="94">
        <v>1100007</v>
      </c>
      <c r="K18" s="95"/>
      <c r="L18" s="94">
        <v>0</v>
      </c>
      <c r="M18" s="96"/>
    </row>
    <row r="19" spans="1:13" x14ac:dyDescent="0.25">
      <c r="A19" s="91" t="s">
        <v>117</v>
      </c>
      <c r="B19" s="27">
        <f t="shared" si="2"/>
        <v>0</v>
      </c>
      <c r="C19" s="28">
        <f t="shared" si="0"/>
        <v>0</v>
      </c>
      <c r="D19" s="28">
        <f t="shared" si="0"/>
        <v>0</v>
      </c>
      <c r="E19" s="29">
        <f t="shared" si="1"/>
        <v>0</v>
      </c>
      <c r="F19" s="92">
        <v>0</v>
      </c>
      <c r="G19" s="93"/>
      <c r="H19" s="92">
        <v>0</v>
      </c>
      <c r="I19" s="93"/>
      <c r="J19" s="94"/>
      <c r="K19" s="95"/>
      <c r="L19" s="94"/>
      <c r="M19" s="96"/>
    </row>
    <row r="20" spans="1:13" x14ac:dyDescent="0.25">
      <c r="A20" s="91" t="s">
        <v>118</v>
      </c>
      <c r="B20" s="27">
        <f t="shared" si="2"/>
        <v>0</v>
      </c>
      <c r="C20" s="28">
        <f t="shared" si="0"/>
        <v>-178108475</v>
      </c>
      <c r="D20" s="28">
        <f t="shared" si="0"/>
        <v>0</v>
      </c>
      <c r="E20" s="29">
        <f t="shared" si="1"/>
        <v>-238936303</v>
      </c>
      <c r="F20" s="92"/>
      <c r="G20" s="93">
        <f>F21+F23+F50</f>
        <v>-172596639</v>
      </c>
      <c r="H20" s="92"/>
      <c r="I20" s="93">
        <f>H21+H23+H50</f>
        <v>-170723482</v>
      </c>
      <c r="J20" s="94"/>
      <c r="K20" s="95">
        <f>J21+J23+J50</f>
        <v>-5511836</v>
      </c>
      <c r="L20" s="94"/>
      <c r="M20" s="96">
        <f>L21+L23+L50</f>
        <v>-68212821</v>
      </c>
    </row>
    <row r="21" spans="1:13" x14ac:dyDescent="0.25">
      <c r="A21" s="91" t="s">
        <v>119</v>
      </c>
      <c r="B21" s="27">
        <f t="shared" si="2"/>
        <v>-22781361</v>
      </c>
      <c r="C21" s="28">
        <f t="shared" si="0"/>
        <v>0</v>
      </c>
      <c r="D21" s="28">
        <f t="shared" si="0"/>
        <v>-26560085</v>
      </c>
      <c r="E21" s="29">
        <f t="shared" si="1"/>
        <v>0</v>
      </c>
      <c r="F21" s="92">
        <f>-F22</f>
        <v>-22781361</v>
      </c>
      <c r="G21" s="93"/>
      <c r="H21" s="92">
        <f>-H22</f>
        <v>-26560085</v>
      </c>
      <c r="I21" s="93"/>
      <c r="J21" s="94"/>
      <c r="K21" s="95"/>
      <c r="L21" s="94"/>
      <c r="M21" s="96"/>
    </row>
    <row r="22" spans="1:13" x14ac:dyDescent="0.25">
      <c r="A22" s="91" t="s">
        <v>120</v>
      </c>
      <c r="B22" s="27">
        <f t="shared" si="2"/>
        <v>22781361</v>
      </c>
      <c r="C22" s="28">
        <f t="shared" si="0"/>
        <v>0</v>
      </c>
      <c r="D22" s="28">
        <f t="shared" si="0"/>
        <v>26560085</v>
      </c>
      <c r="E22" s="29">
        <f t="shared" si="1"/>
        <v>0</v>
      </c>
      <c r="F22" s="92">
        <v>22781361</v>
      </c>
      <c r="G22" s="93"/>
      <c r="H22" s="92">
        <v>26560085</v>
      </c>
      <c r="I22" s="93"/>
      <c r="J22" s="94"/>
      <c r="K22" s="95"/>
      <c r="L22" s="94"/>
      <c r="M22" s="96"/>
    </row>
    <row r="23" spans="1:13" x14ac:dyDescent="0.25">
      <c r="A23" s="91" t="s">
        <v>121</v>
      </c>
      <c r="B23" s="27">
        <f t="shared" si="2"/>
        <v>-143331927</v>
      </c>
      <c r="C23" s="28">
        <f t="shared" si="0"/>
        <v>0</v>
      </c>
      <c r="D23" s="28">
        <f t="shared" si="0"/>
        <v>-159685655</v>
      </c>
      <c r="E23" s="29">
        <f t="shared" si="1"/>
        <v>0</v>
      </c>
      <c r="F23" s="92">
        <f>-SUM(F24:F49)</f>
        <v>-137820094</v>
      </c>
      <c r="G23" s="93"/>
      <c r="H23" s="92">
        <f>-SUM(H24:H49)</f>
        <v>-135774792</v>
      </c>
      <c r="I23" s="93"/>
      <c r="J23" s="94">
        <f>-SUM(J24:J48)</f>
        <v>-5511833</v>
      </c>
      <c r="K23" s="95"/>
      <c r="L23" s="94">
        <f>-SUM(L24:L48)</f>
        <v>-23910863</v>
      </c>
      <c r="M23" s="96"/>
    </row>
    <row r="24" spans="1:13" x14ac:dyDescent="0.25">
      <c r="A24" s="91" t="s">
        <v>122</v>
      </c>
      <c r="B24" s="27">
        <f t="shared" si="2"/>
        <v>105137370</v>
      </c>
      <c r="C24" s="28">
        <f t="shared" si="0"/>
        <v>0</v>
      </c>
      <c r="D24" s="28">
        <f t="shared" si="0"/>
        <v>117671190</v>
      </c>
      <c r="E24" s="29">
        <f t="shared" si="1"/>
        <v>0</v>
      </c>
      <c r="F24" s="92">
        <v>105137370</v>
      </c>
      <c r="G24" s="93"/>
      <c r="H24" s="92">
        <v>103507970</v>
      </c>
      <c r="I24" s="93"/>
      <c r="J24" s="94">
        <v>0</v>
      </c>
      <c r="K24" s="95"/>
      <c r="L24" s="94">
        <v>14163220</v>
      </c>
      <c r="M24" s="96"/>
    </row>
    <row r="25" spans="1:13" x14ac:dyDescent="0.25">
      <c r="A25" s="91" t="s">
        <v>123</v>
      </c>
      <c r="B25" s="27">
        <f t="shared" si="2"/>
        <v>1615000</v>
      </c>
      <c r="C25" s="28">
        <f t="shared" si="0"/>
        <v>0</v>
      </c>
      <c r="D25" s="28">
        <f t="shared" si="0"/>
        <v>0</v>
      </c>
      <c r="E25" s="29">
        <f t="shared" si="1"/>
        <v>0</v>
      </c>
      <c r="F25" s="92">
        <v>1615000</v>
      </c>
      <c r="G25" s="93"/>
      <c r="H25" s="92">
        <v>0</v>
      </c>
      <c r="I25" s="93"/>
      <c r="J25" s="94">
        <v>0</v>
      </c>
      <c r="K25" s="95"/>
      <c r="L25" s="94">
        <v>0</v>
      </c>
      <c r="M25" s="96"/>
    </row>
    <row r="26" spans="1:13" x14ac:dyDescent="0.25">
      <c r="A26" s="91" t="s">
        <v>124</v>
      </c>
      <c r="B26" s="27">
        <f t="shared" si="2"/>
        <v>9487190</v>
      </c>
      <c r="C26" s="28">
        <f t="shared" si="0"/>
        <v>0</v>
      </c>
      <c r="D26" s="28">
        <f t="shared" si="0"/>
        <v>16008440</v>
      </c>
      <c r="E26" s="29">
        <f t="shared" si="1"/>
        <v>0</v>
      </c>
      <c r="F26" s="92">
        <v>9487190</v>
      </c>
      <c r="G26" s="93"/>
      <c r="H26" s="92">
        <v>9441760</v>
      </c>
      <c r="I26" s="93"/>
      <c r="J26" s="94">
        <v>0</v>
      </c>
      <c r="K26" s="95"/>
      <c r="L26" s="94">
        <v>6566680</v>
      </c>
      <c r="M26" s="96"/>
    </row>
    <row r="27" spans="1:13" x14ac:dyDescent="0.25">
      <c r="A27" s="91" t="s">
        <v>125</v>
      </c>
      <c r="B27" s="27">
        <f t="shared" si="2"/>
        <v>4014682</v>
      </c>
      <c r="C27" s="28">
        <f t="shared" si="0"/>
        <v>0</v>
      </c>
      <c r="D27" s="28">
        <f t="shared" si="0"/>
        <v>4640463</v>
      </c>
      <c r="E27" s="29">
        <f t="shared" si="1"/>
        <v>0</v>
      </c>
      <c r="F27" s="92">
        <v>4014682</v>
      </c>
      <c r="G27" s="93"/>
      <c r="H27" s="92">
        <v>4640463</v>
      </c>
      <c r="I27" s="93"/>
      <c r="J27" s="94">
        <v>0</v>
      </c>
      <c r="K27" s="95"/>
      <c r="L27" s="94">
        <v>0</v>
      </c>
      <c r="M27" s="96"/>
    </row>
    <row r="28" spans="1:13" x14ac:dyDescent="0.25">
      <c r="A28" s="91" t="s">
        <v>126</v>
      </c>
      <c r="B28" s="27">
        <f t="shared" si="2"/>
        <v>221141</v>
      </c>
      <c r="C28" s="28">
        <f t="shared" si="0"/>
        <v>0</v>
      </c>
      <c r="D28" s="28">
        <f t="shared" si="0"/>
        <v>166500</v>
      </c>
      <c r="E28" s="29">
        <f t="shared" si="1"/>
        <v>0</v>
      </c>
      <c r="F28" s="92">
        <v>221141</v>
      </c>
      <c r="G28" s="93"/>
      <c r="H28" s="92">
        <v>166500</v>
      </c>
      <c r="I28" s="93"/>
      <c r="J28" s="94">
        <v>0</v>
      </c>
      <c r="K28" s="95"/>
      <c r="L28" s="94">
        <v>0</v>
      </c>
      <c r="M28" s="96"/>
    </row>
    <row r="29" spans="1:13" x14ac:dyDescent="0.25">
      <c r="A29" s="91" t="s">
        <v>127</v>
      </c>
      <c r="B29" s="27">
        <f t="shared" si="2"/>
        <v>267233</v>
      </c>
      <c r="C29" s="28">
        <f t="shared" si="0"/>
        <v>0</v>
      </c>
      <c r="D29" s="28">
        <f t="shared" si="0"/>
        <v>93364</v>
      </c>
      <c r="E29" s="29">
        <f t="shared" si="1"/>
        <v>0</v>
      </c>
      <c r="F29" s="92">
        <v>238900</v>
      </c>
      <c r="G29" s="93"/>
      <c r="H29" s="92">
        <v>-33636</v>
      </c>
      <c r="I29" s="93"/>
      <c r="J29" s="94">
        <v>28333</v>
      </c>
      <c r="K29" s="95"/>
      <c r="L29" s="94">
        <v>127000</v>
      </c>
      <c r="M29" s="96"/>
    </row>
    <row r="30" spans="1:13" x14ac:dyDescent="0.25">
      <c r="A30" s="91" t="s">
        <v>128</v>
      </c>
      <c r="B30" s="27">
        <f>F30+J30</f>
        <v>62500</v>
      </c>
      <c r="C30" s="28">
        <f>G30+K30</f>
        <v>0</v>
      </c>
      <c r="D30" s="28">
        <f>H30+L30</f>
        <v>784750</v>
      </c>
      <c r="E30" s="29">
        <f>I30+M30</f>
        <v>0</v>
      </c>
      <c r="F30" s="92"/>
      <c r="G30" s="93"/>
      <c r="H30" s="92"/>
      <c r="I30" s="93"/>
      <c r="J30" s="94">
        <v>62500</v>
      </c>
      <c r="K30" s="95"/>
      <c r="L30" s="94">
        <v>784750</v>
      </c>
      <c r="M30" s="96"/>
    </row>
    <row r="31" spans="1:13" x14ac:dyDescent="0.25">
      <c r="A31" s="91" t="s">
        <v>129</v>
      </c>
      <c r="B31" s="27">
        <f t="shared" si="2"/>
        <v>0</v>
      </c>
      <c r="C31" s="28">
        <f t="shared" si="0"/>
        <v>0</v>
      </c>
      <c r="D31" s="28">
        <f t="shared" si="0"/>
        <v>0</v>
      </c>
      <c r="E31" s="29">
        <f t="shared" si="1"/>
        <v>0</v>
      </c>
      <c r="F31" s="92">
        <v>0</v>
      </c>
      <c r="G31" s="93"/>
      <c r="H31" s="92">
        <v>0</v>
      </c>
      <c r="I31" s="93"/>
      <c r="J31" s="94">
        <v>0</v>
      </c>
      <c r="K31" s="95"/>
      <c r="L31" s="94">
        <v>0</v>
      </c>
      <c r="M31" s="96"/>
    </row>
    <row r="32" spans="1:13" x14ac:dyDescent="0.25">
      <c r="A32" s="91" t="s">
        <v>130</v>
      </c>
      <c r="B32" s="27">
        <f t="shared" si="2"/>
        <v>0</v>
      </c>
      <c r="C32" s="28">
        <f t="shared" si="0"/>
        <v>0</v>
      </c>
      <c r="D32" s="28">
        <f t="shared" si="0"/>
        <v>0</v>
      </c>
      <c r="E32" s="29">
        <f t="shared" si="1"/>
        <v>0</v>
      </c>
      <c r="F32" s="92">
        <v>0</v>
      </c>
      <c r="G32" s="93"/>
      <c r="H32" s="92">
        <v>0</v>
      </c>
      <c r="I32" s="93"/>
      <c r="J32" s="94">
        <v>0</v>
      </c>
      <c r="K32" s="95"/>
      <c r="L32" s="94">
        <v>0</v>
      </c>
      <c r="M32" s="96"/>
    </row>
    <row r="33" spans="1:13" x14ac:dyDescent="0.25">
      <c r="A33" s="91" t="s">
        <v>131</v>
      </c>
      <c r="B33" s="27">
        <f>F33+J33</f>
        <v>2980000</v>
      </c>
      <c r="C33" s="28">
        <f>G33+K33</f>
        <v>0</v>
      </c>
      <c r="D33" s="28">
        <f>H33+L33</f>
        <v>4000000</v>
      </c>
      <c r="E33" s="29">
        <f>I33+M33</f>
        <v>0</v>
      </c>
      <c r="F33" s="92">
        <v>2980000</v>
      </c>
      <c r="G33" s="93"/>
      <c r="H33" s="92">
        <v>4000000</v>
      </c>
      <c r="I33" s="93"/>
      <c r="J33" s="94"/>
      <c r="K33" s="95"/>
      <c r="L33" s="94"/>
      <c r="M33" s="96"/>
    </row>
    <row r="34" spans="1:13" x14ac:dyDescent="0.25">
      <c r="A34" s="91" t="s">
        <v>132</v>
      </c>
      <c r="B34" s="27">
        <f t="shared" si="2"/>
        <v>56000</v>
      </c>
      <c r="C34" s="28">
        <f t="shared" si="0"/>
        <v>0</v>
      </c>
      <c r="D34" s="28">
        <f t="shared" si="0"/>
        <v>1316900</v>
      </c>
      <c r="E34" s="29">
        <f t="shared" si="1"/>
        <v>0</v>
      </c>
      <c r="F34" s="92">
        <v>56000</v>
      </c>
      <c r="G34" s="93"/>
      <c r="H34" s="92">
        <v>220000</v>
      </c>
      <c r="I34" s="93"/>
      <c r="J34" s="94">
        <v>0</v>
      </c>
      <c r="K34" s="95"/>
      <c r="L34" s="94">
        <v>1096900</v>
      </c>
      <c r="M34" s="96"/>
    </row>
    <row r="35" spans="1:13" x14ac:dyDescent="0.25">
      <c r="A35" s="91" t="s">
        <v>133</v>
      </c>
      <c r="B35" s="27">
        <f t="shared" si="2"/>
        <v>80000</v>
      </c>
      <c r="C35" s="28">
        <f t="shared" si="0"/>
        <v>0</v>
      </c>
      <c r="D35" s="28">
        <f t="shared" si="0"/>
        <v>80000</v>
      </c>
      <c r="E35" s="29">
        <f t="shared" si="1"/>
        <v>0</v>
      </c>
      <c r="F35" s="92">
        <v>80000</v>
      </c>
      <c r="G35" s="93"/>
      <c r="H35" s="92">
        <v>80000</v>
      </c>
      <c r="I35" s="93"/>
      <c r="J35" s="94">
        <v>0</v>
      </c>
      <c r="K35" s="95"/>
      <c r="L35" s="94">
        <v>0</v>
      </c>
      <c r="M35" s="96"/>
    </row>
    <row r="36" spans="1:13" x14ac:dyDescent="0.25">
      <c r="A36" s="91" t="s">
        <v>134</v>
      </c>
      <c r="B36" s="27">
        <f t="shared" si="2"/>
        <v>15000</v>
      </c>
      <c r="C36" s="28">
        <f t="shared" si="0"/>
        <v>0</v>
      </c>
      <c r="D36" s="28">
        <f t="shared" si="0"/>
        <v>300000</v>
      </c>
      <c r="E36" s="29">
        <f t="shared" si="1"/>
        <v>0</v>
      </c>
      <c r="F36" s="92">
        <v>15000</v>
      </c>
      <c r="G36" s="93"/>
      <c r="H36" s="92">
        <v>300000</v>
      </c>
      <c r="I36" s="93"/>
      <c r="J36" s="94">
        <v>0</v>
      </c>
      <c r="K36" s="95"/>
      <c r="L36" s="94">
        <v>0</v>
      </c>
      <c r="M36" s="96"/>
    </row>
    <row r="37" spans="1:13" x14ac:dyDescent="0.25">
      <c r="A37" s="98" t="s">
        <v>135</v>
      </c>
      <c r="B37" s="27">
        <f t="shared" si="2"/>
        <v>0</v>
      </c>
      <c r="C37" s="28">
        <f t="shared" si="0"/>
        <v>0</v>
      </c>
      <c r="D37" s="28">
        <f t="shared" si="0"/>
        <v>0</v>
      </c>
      <c r="E37" s="29">
        <f t="shared" si="1"/>
        <v>0</v>
      </c>
      <c r="F37" s="92">
        <v>0</v>
      </c>
      <c r="G37" s="93"/>
      <c r="H37" s="92">
        <v>0</v>
      </c>
      <c r="I37" s="93"/>
      <c r="J37" s="94">
        <v>0</v>
      </c>
      <c r="K37" s="95"/>
      <c r="L37" s="94">
        <v>0</v>
      </c>
      <c r="M37" s="96"/>
    </row>
    <row r="38" spans="1:13" x14ac:dyDescent="0.25">
      <c r="A38" s="91" t="s">
        <v>136</v>
      </c>
      <c r="B38" s="27">
        <f t="shared" si="2"/>
        <v>3855402</v>
      </c>
      <c r="C38" s="28">
        <f t="shared" si="0"/>
        <v>0</v>
      </c>
      <c r="D38" s="28">
        <f t="shared" si="0"/>
        <v>3565900</v>
      </c>
      <c r="E38" s="29">
        <f t="shared" si="1"/>
        <v>0</v>
      </c>
      <c r="F38" s="92">
        <v>3855402</v>
      </c>
      <c r="G38" s="93"/>
      <c r="H38" s="92">
        <v>3565900</v>
      </c>
      <c r="I38" s="93"/>
      <c r="J38" s="94">
        <v>0</v>
      </c>
      <c r="K38" s="95"/>
      <c r="L38" s="94">
        <v>0</v>
      </c>
      <c r="M38" s="96"/>
    </row>
    <row r="39" spans="1:13" x14ac:dyDescent="0.25">
      <c r="A39" s="91" t="s">
        <v>137</v>
      </c>
      <c r="B39" s="27">
        <f t="shared" si="2"/>
        <v>0</v>
      </c>
      <c r="C39" s="28">
        <f t="shared" si="0"/>
        <v>0</v>
      </c>
      <c r="D39" s="28">
        <f t="shared" si="0"/>
        <v>0</v>
      </c>
      <c r="E39" s="29">
        <f t="shared" si="1"/>
        <v>0</v>
      </c>
      <c r="F39" s="92">
        <v>0</v>
      </c>
      <c r="G39" s="93"/>
      <c r="H39" s="92">
        <v>0</v>
      </c>
      <c r="I39" s="93"/>
      <c r="J39" s="94">
        <v>0</v>
      </c>
      <c r="K39" s="95"/>
      <c r="L39" s="94">
        <v>0</v>
      </c>
      <c r="M39" s="96"/>
    </row>
    <row r="40" spans="1:13" x14ac:dyDescent="0.25">
      <c r="A40" s="98" t="s">
        <v>138</v>
      </c>
      <c r="B40" s="27">
        <f t="shared" si="2"/>
        <v>0</v>
      </c>
      <c r="C40" s="28">
        <f t="shared" si="0"/>
        <v>0</v>
      </c>
      <c r="D40" s="28">
        <f t="shared" si="0"/>
        <v>0</v>
      </c>
      <c r="E40" s="29">
        <f t="shared" si="1"/>
        <v>0</v>
      </c>
      <c r="F40" s="92">
        <v>0</v>
      </c>
      <c r="G40" s="93"/>
      <c r="H40" s="92">
        <v>0</v>
      </c>
      <c r="I40" s="93"/>
      <c r="J40" s="94">
        <v>0</v>
      </c>
      <c r="K40" s="95"/>
      <c r="L40" s="94">
        <v>0</v>
      </c>
      <c r="M40" s="96"/>
    </row>
    <row r="41" spans="1:13" x14ac:dyDescent="0.25">
      <c r="A41" s="91" t="s">
        <v>139</v>
      </c>
      <c r="B41" s="27">
        <f t="shared" si="2"/>
        <v>930990</v>
      </c>
      <c r="C41" s="28">
        <f t="shared" si="0"/>
        <v>0</v>
      </c>
      <c r="D41" s="28">
        <f t="shared" si="0"/>
        <v>484800</v>
      </c>
      <c r="E41" s="29">
        <f t="shared" si="1"/>
        <v>0</v>
      </c>
      <c r="F41" s="92">
        <v>930990</v>
      </c>
      <c r="G41" s="93"/>
      <c r="H41" s="92">
        <v>484800</v>
      </c>
      <c r="I41" s="93"/>
      <c r="J41" s="94">
        <v>0</v>
      </c>
      <c r="K41" s="95"/>
      <c r="L41" s="94">
        <v>0</v>
      </c>
      <c r="M41" s="96"/>
    </row>
    <row r="42" spans="1:13" x14ac:dyDescent="0.25">
      <c r="A42" s="91" t="s">
        <v>140</v>
      </c>
      <c r="B42" s="27">
        <f t="shared" si="2"/>
        <v>6401437</v>
      </c>
      <c r="C42" s="28">
        <f t="shared" si="0"/>
        <v>0</v>
      </c>
      <c r="D42" s="28">
        <f t="shared" si="0"/>
        <v>4578894</v>
      </c>
      <c r="E42" s="29">
        <f t="shared" si="1"/>
        <v>0</v>
      </c>
      <c r="F42" s="92">
        <v>6401437</v>
      </c>
      <c r="G42" s="93"/>
      <c r="H42" s="92">
        <v>4577712</v>
      </c>
      <c r="I42" s="93"/>
      <c r="J42" s="94">
        <v>0</v>
      </c>
      <c r="K42" s="95"/>
      <c r="L42" s="94">
        <v>1182</v>
      </c>
      <c r="M42" s="96"/>
    </row>
    <row r="43" spans="1:13" s="97" customFormat="1" x14ac:dyDescent="0.25">
      <c r="A43" s="91" t="s">
        <v>141</v>
      </c>
      <c r="B43" s="27">
        <f t="shared" si="2"/>
        <v>1112982</v>
      </c>
      <c r="C43" s="28">
        <f t="shared" si="2"/>
        <v>0</v>
      </c>
      <c r="D43" s="28">
        <f t="shared" si="2"/>
        <v>3145603</v>
      </c>
      <c r="E43" s="29">
        <f t="shared" si="1"/>
        <v>0</v>
      </c>
      <c r="F43" s="92">
        <v>1112982</v>
      </c>
      <c r="G43" s="93"/>
      <c r="H43" s="92">
        <v>3145603</v>
      </c>
      <c r="I43" s="93"/>
      <c r="J43" s="94">
        <v>0</v>
      </c>
      <c r="K43" s="95"/>
      <c r="L43" s="94">
        <v>0</v>
      </c>
      <c r="M43" s="96"/>
    </row>
    <row r="44" spans="1:13" s="97" customFormat="1" x14ac:dyDescent="0.25">
      <c r="A44" s="91" t="s">
        <v>142</v>
      </c>
      <c r="B44" s="27">
        <f>F44+J44</f>
        <v>5310364</v>
      </c>
      <c r="C44" s="28">
        <f>G44+K44</f>
        <v>0</v>
      </c>
      <c r="D44" s="28">
        <f>H44+L44</f>
        <v>1677720</v>
      </c>
      <c r="E44" s="29">
        <f t="shared" si="1"/>
        <v>0</v>
      </c>
      <c r="F44" s="92">
        <v>1674000</v>
      </c>
      <c r="G44" s="93"/>
      <c r="H44" s="92">
        <v>1677720</v>
      </c>
      <c r="I44" s="93"/>
      <c r="J44" s="94">
        <v>3636364</v>
      </c>
      <c r="K44" s="95"/>
      <c r="L44" s="94">
        <v>0</v>
      </c>
      <c r="M44" s="96"/>
    </row>
    <row r="45" spans="1:13" x14ac:dyDescent="0.25">
      <c r="A45" s="91" t="s">
        <v>143</v>
      </c>
      <c r="B45" s="27">
        <f t="shared" si="2"/>
        <v>0</v>
      </c>
      <c r="C45" s="28">
        <f t="shared" si="2"/>
        <v>0</v>
      </c>
      <c r="D45" s="28">
        <f t="shared" si="2"/>
        <v>0</v>
      </c>
      <c r="E45" s="29">
        <f t="shared" si="1"/>
        <v>0</v>
      </c>
      <c r="F45" s="92">
        <v>0</v>
      </c>
      <c r="G45" s="93"/>
      <c r="H45" s="92">
        <v>0</v>
      </c>
      <c r="I45" s="93"/>
      <c r="J45" s="94"/>
      <c r="K45" s="95"/>
      <c r="L45" s="94"/>
      <c r="M45" s="96"/>
    </row>
    <row r="46" spans="1:13" x14ac:dyDescent="0.25">
      <c r="A46" s="91" t="s">
        <v>144</v>
      </c>
      <c r="B46" s="27">
        <f t="shared" ref="B46:D68" si="3">F46+J46</f>
        <v>0</v>
      </c>
      <c r="C46" s="28">
        <f t="shared" si="3"/>
        <v>0</v>
      </c>
      <c r="D46" s="28">
        <f t="shared" si="3"/>
        <v>0</v>
      </c>
      <c r="E46" s="29">
        <f t="shared" si="1"/>
        <v>0</v>
      </c>
      <c r="F46" s="92">
        <v>0</v>
      </c>
      <c r="G46" s="93"/>
      <c r="H46" s="92">
        <v>0</v>
      </c>
      <c r="I46" s="93"/>
      <c r="J46" s="94"/>
      <c r="K46" s="95"/>
      <c r="L46" s="94"/>
      <c r="M46" s="96"/>
    </row>
    <row r="47" spans="1:13" x14ac:dyDescent="0.25">
      <c r="A47" s="98" t="s">
        <v>145</v>
      </c>
      <c r="B47" s="27">
        <f t="shared" si="3"/>
        <v>0</v>
      </c>
      <c r="C47" s="28">
        <f t="shared" si="3"/>
        <v>0</v>
      </c>
      <c r="D47" s="28">
        <f t="shared" si="3"/>
        <v>945000</v>
      </c>
      <c r="E47" s="29">
        <f t="shared" si="1"/>
        <v>0</v>
      </c>
      <c r="F47" s="92">
        <v>0</v>
      </c>
      <c r="G47" s="93"/>
      <c r="H47" s="92">
        <v>0</v>
      </c>
      <c r="I47" s="93"/>
      <c r="J47" s="94">
        <v>0</v>
      </c>
      <c r="K47" s="95"/>
      <c r="L47" s="94">
        <v>945000</v>
      </c>
      <c r="M47" s="96"/>
    </row>
    <row r="48" spans="1:13" x14ac:dyDescent="0.25">
      <c r="A48" s="98" t="s">
        <v>146</v>
      </c>
      <c r="B48" s="27">
        <f t="shared" si="3"/>
        <v>1784636</v>
      </c>
      <c r="C48" s="28">
        <f t="shared" si="3"/>
        <v>0</v>
      </c>
      <c r="D48" s="28">
        <f t="shared" si="3"/>
        <v>226131</v>
      </c>
      <c r="E48" s="29">
        <f t="shared" si="1"/>
        <v>0</v>
      </c>
      <c r="F48" s="92">
        <v>0</v>
      </c>
      <c r="G48" s="93"/>
      <c r="H48" s="92">
        <v>0</v>
      </c>
      <c r="I48" s="93"/>
      <c r="J48" s="94">
        <v>1784636</v>
      </c>
      <c r="K48" s="95"/>
      <c r="L48" s="94">
        <v>226131</v>
      </c>
      <c r="M48" s="96"/>
    </row>
    <row r="49" spans="1:13" x14ac:dyDescent="0.25">
      <c r="A49" s="98" t="s">
        <v>147</v>
      </c>
      <c r="B49" s="27">
        <f t="shared" si="3"/>
        <v>0</v>
      </c>
      <c r="C49" s="28">
        <f t="shared" si="3"/>
        <v>0</v>
      </c>
      <c r="D49" s="28">
        <f t="shared" si="3"/>
        <v>0</v>
      </c>
      <c r="E49" s="29">
        <f t="shared" si="1"/>
        <v>0</v>
      </c>
      <c r="F49" s="92">
        <v>0</v>
      </c>
      <c r="G49" s="93"/>
      <c r="H49" s="92">
        <v>0</v>
      </c>
      <c r="I49" s="93"/>
      <c r="J49" s="94"/>
      <c r="K49" s="95"/>
      <c r="L49" s="94"/>
      <c r="M49" s="96"/>
    </row>
    <row r="50" spans="1:13" x14ac:dyDescent="0.25">
      <c r="A50" s="91" t="s">
        <v>148</v>
      </c>
      <c r="B50" s="27">
        <f t="shared" si="3"/>
        <v>-11995187</v>
      </c>
      <c r="C50" s="28">
        <f t="shared" si="3"/>
        <v>0</v>
      </c>
      <c r="D50" s="28">
        <f t="shared" si="3"/>
        <v>-52690563</v>
      </c>
      <c r="E50" s="29">
        <f t="shared" si="1"/>
        <v>0</v>
      </c>
      <c r="F50" s="92">
        <f>-SUM(F51:F55)</f>
        <v>-11995184</v>
      </c>
      <c r="G50" s="93"/>
      <c r="H50" s="92">
        <f>-SUM(H51:H55)</f>
        <v>-8388605</v>
      </c>
      <c r="I50" s="93"/>
      <c r="J50" s="94">
        <f>-SUM(J51:J55)</f>
        <v>-3</v>
      </c>
      <c r="K50" s="95"/>
      <c r="L50" s="94">
        <f>-SUM(L51:L55)</f>
        <v>-44301958</v>
      </c>
      <c r="M50" s="96"/>
    </row>
    <row r="51" spans="1:13" x14ac:dyDescent="0.25">
      <c r="A51" s="91" t="s">
        <v>149</v>
      </c>
      <c r="B51" s="27">
        <f t="shared" si="3"/>
        <v>0</v>
      </c>
      <c r="C51" s="28">
        <f t="shared" si="3"/>
        <v>0</v>
      </c>
      <c r="D51" s="28">
        <f t="shared" si="3"/>
        <v>0</v>
      </c>
      <c r="E51" s="29">
        <f t="shared" si="1"/>
        <v>0</v>
      </c>
      <c r="F51" s="92">
        <v>0</v>
      </c>
      <c r="G51" s="93"/>
      <c r="H51" s="92">
        <v>0</v>
      </c>
      <c r="I51" s="93"/>
      <c r="J51" s="94">
        <v>0</v>
      </c>
      <c r="K51" s="95"/>
      <c r="L51" s="94">
        <v>0</v>
      </c>
      <c r="M51" s="96"/>
    </row>
    <row r="52" spans="1:13" x14ac:dyDescent="0.25">
      <c r="A52" s="91" t="s">
        <v>150</v>
      </c>
      <c r="B52" s="27">
        <f t="shared" si="3"/>
        <v>0</v>
      </c>
      <c r="C52" s="28">
        <f t="shared" si="3"/>
        <v>0</v>
      </c>
      <c r="D52" s="28">
        <f t="shared" si="3"/>
        <v>0</v>
      </c>
      <c r="E52" s="29">
        <f t="shared" si="1"/>
        <v>0</v>
      </c>
      <c r="F52" s="92">
        <v>0</v>
      </c>
      <c r="G52" s="93"/>
      <c r="H52" s="92">
        <v>0</v>
      </c>
      <c r="I52" s="93"/>
      <c r="J52" s="94">
        <v>0</v>
      </c>
      <c r="K52" s="95"/>
      <c r="L52" s="94">
        <v>0</v>
      </c>
      <c r="M52" s="96"/>
    </row>
    <row r="53" spans="1:13" x14ac:dyDescent="0.25">
      <c r="A53" s="91" t="s">
        <v>151</v>
      </c>
      <c r="B53" s="27">
        <f t="shared" si="3"/>
        <v>11995184</v>
      </c>
      <c r="C53" s="28">
        <f t="shared" si="3"/>
        <v>0</v>
      </c>
      <c r="D53" s="28">
        <f t="shared" si="3"/>
        <v>52690551</v>
      </c>
      <c r="E53" s="29">
        <f t="shared" si="1"/>
        <v>0</v>
      </c>
      <c r="F53" s="92">
        <v>11995184</v>
      </c>
      <c r="G53" s="93"/>
      <c r="H53" s="92">
        <v>8388600</v>
      </c>
      <c r="I53" s="93"/>
      <c r="J53" s="94">
        <v>0</v>
      </c>
      <c r="K53" s="95"/>
      <c r="L53" s="94">
        <v>44301951</v>
      </c>
      <c r="M53" s="96"/>
    </row>
    <row r="54" spans="1:13" x14ac:dyDescent="0.25">
      <c r="A54" s="91" t="s">
        <v>152</v>
      </c>
      <c r="B54" s="27">
        <f t="shared" si="3"/>
        <v>3</v>
      </c>
      <c r="C54" s="28">
        <f t="shared" si="3"/>
        <v>0</v>
      </c>
      <c r="D54" s="28">
        <f t="shared" si="3"/>
        <v>12</v>
      </c>
      <c r="E54" s="29">
        <f t="shared" si="1"/>
        <v>0</v>
      </c>
      <c r="F54" s="92">
        <v>0</v>
      </c>
      <c r="G54" s="93"/>
      <c r="H54" s="92">
        <v>5</v>
      </c>
      <c r="I54" s="93"/>
      <c r="J54" s="94">
        <v>3</v>
      </c>
      <c r="K54" s="95"/>
      <c r="L54" s="94">
        <v>7</v>
      </c>
      <c r="M54" s="96"/>
    </row>
    <row r="55" spans="1:13" x14ac:dyDescent="0.25">
      <c r="A55" s="91" t="s">
        <v>153</v>
      </c>
      <c r="B55" s="27">
        <f t="shared" si="3"/>
        <v>0</v>
      </c>
      <c r="C55" s="28">
        <f t="shared" si="3"/>
        <v>0</v>
      </c>
      <c r="D55" s="28">
        <f t="shared" si="3"/>
        <v>0</v>
      </c>
      <c r="E55" s="29">
        <f t="shared" si="1"/>
        <v>0</v>
      </c>
      <c r="F55" s="92">
        <v>0</v>
      </c>
      <c r="G55" s="93"/>
      <c r="H55" s="92">
        <v>0</v>
      </c>
      <c r="I55" s="93"/>
      <c r="J55" s="94">
        <v>0</v>
      </c>
      <c r="K55" s="95"/>
      <c r="L55" s="94">
        <v>0</v>
      </c>
      <c r="M55" s="96"/>
    </row>
    <row r="56" spans="1:13" x14ac:dyDescent="0.25">
      <c r="A56" s="99" t="s">
        <v>154</v>
      </c>
      <c r="B56" s="30">
        <f t="shared" si="3"/>
        <v>0</v>
      </c>
      <c r="C56" s="34">
        <f t="shared" si="3"/>
        <v>0</v>
      </c>
      <c r="D56" s="34">
        <f t="shared" si="3"/>
        <v>0</v>
      </c>
      <c r="E56" s="33">
        <f t="shared" si="1"/>
        <v>0</v>
      </c>
      <c r="F56" s="100"/>
      <c r="G56" s="101">
        <f>F57-F59</f>
        <v>0</v>
      </c>
      <c r="H56" s="100"/>
      <c r="I56" s="101">
        <f>H57-H59</f>
        <v>0</v>
      </c>
      <c r="J56" s="102"/>
      <c r="K56" s="103">
        <f>J57+J59</f>
        <v>0</v>
      </c>
      <c r="L56" s="102"/>
      <c r="M56" s="104">
        <f>M57+L59</f>
        <v>0</v>
      </c>
    </row>
    <row r="57" spans="1:13" x14ac:dyDescent="0.25">
      <c r="A57" s="98" t="s">
        <v>155</v>
      </c>
      <c r="B57" s="27">
        <f t="shared" si="3"/>
        <v>0</v>
      </c>
      <c r="C57" s="28">
        <f t="shared" si="3"/>
        <v>0</v>
      </c>
      <c r="D57" s="28">
        <f t="shared" si="3"/>
        <v>0</v>
      </c>
      <c r="E57" s="29">
        <f t="shared" si="1"/>
        <v>0</v>
      </c>
      <c r="F57" s="105">
        <v>0</v>
      </c>
      <c r="G57" s="106"/>
      <c r="H57" s="105">
        <v>0</v>
      </c>
      <c r="I57" s="106"/>
      <c r="J57" s="94"/>
      <c r="K57" s="95"/>
      <c r="L57" s="94"/>
      <c r="M57" s="96"/>
    </row>
    <row r="58" spans="1:13" x14ac:dyDescent="0.25">
      <c r="A58" s="98" t="s">
        <v>156</v>
      </c>
      <c r="B58" s="27">
        <f t="shared" si="3"/>
        <v>0</v>
      </c>
      <c r="C58" s="28">
        <f t="shared" si="3"/>
        <v>0</v>
      </c>
      <c r="D58" s="28">
        <f t="shared" si="3"/>
        <v>0</v>
      </c>
      <c r="E58" s="29">
        <f t="shared" si="1"/>
        <v>0</v>
      </c>
      <c r="F58" s="105">
        <v>0</v>
      </c>
      <c r="G58" s="106"/>
      <c r="H58" s="105">
        <v>0</v>
      </c>
      <c r="I58" s="106"/>
      <c r="J58" s="94"/>
      <c r="K58" s="95"/>
      <c r="L58" s="94"/>
      <c r="M58" s="96"/>
    </row>
    <row r="59" spans="1:13" x14ac:dyDescent="0.25">
      <c r="A59" s="98" t="s">
        <v>157</v>
      </c>
      <c r="B59" s="27">
        <f t="shared" si="3"/>
        <v>0</v>
      </c>
      <c r="C59" s="28">
        <f t="shared" si="3"/>
        <v>0</v>
      </c>
      <c r="D59" s="28">
        <f t="shared" si="3"/>
        <v>0</v>
      </c>
      <c r="E59" s="29">
        <f t="shared" si="1"/>
        <v>0</v>
      </c>
      <c r="F59" s="105">
        <v>0</v>
      </c>
      <c r="G59" s="106"/>
      <c r="H59" s="105">
        <v>0</v>
      </c>
      <c r="I59" s="106"/>
      <c r="J59" s="94">
        <f>-SUM(J60:J61)</f>
        <v>0</v>
      </c>
      <c r="K59" s="95"/>
      <c r="L59" s="94">
        <f>-SUM(L60:L61)</f>
        <v>0</v>
      </c>
      <c r="M59" s="96"/>
    </row>
    <row r="60" spans="1:13" x14ac:dyDescent="0.25">
      <c r="A60" s="98" t="s">
        <v>158</v>
      </c>
      <c r="B60" s="27">
        <f t="shared" si="3"/>
        <v>0</v>
      </c>
      <c r="C60" s="28">
        <f t="shared" si="3"/>
        <v>0</v>
      </c>
      <c r="D60" s="28">
        <f t="shared" si="3"/>
        <v>0</v>
      </c>
      <c r="E60" s="29">
        <f t="shared" si="1"/>
        <v>0</v>
      </c>
      <c r="F60" s="105">
        <v>0</v>
      </c>
      <c r="G60" s="106"/>
      <c r="H60" s="105">
        <v>0</v>
      </c>
      <c r="I60" s="106"/>
      <c r="J60" s="94">
        <v>0</v>
      </c>
      <c r="K60" s="95"/>
      <c r="L60" s="94">
        <v>0</v>
      </c>
      <c r="M60" s="96"/>
    </row>
    <row r="61" spans="1:13" x14ac:dyDescent="0.25">
      <c r="A61" s="98" t="s">
        <v>159</v>
      </c>
      <c r="B61" s="27">
        <f t="shared" si="3"/>
        <v>0</v>
      </c>
      <c r="C61" s="28">
        <f t="shared" si="3"/>
        <v>0</v>
      </c>
      <c r="D61" s="28">
        <f t="shared" si="3"/>
        <v>0</v>
      </c>
      <c r="E61" s="29">
        <f t="shared" si="1"/>
        <v>0</v>
      </c>
      <c r="F61" s="105"/>
      <c r="G61" s="106"/>
      <c r="H61" s="105"/>
      <c r="I61" s="106"/>
      <c r="J61" s="94">
        <v>0</v>
      </c>
      <c r="K61" s="95"/>
      <c r="L61" s="94">
        <v>0</v>
      </c>
      <c r="M61" s="96"/>
    </row>
    <row r="62" spans="1:13" x14ac:dyDescent="0.25">
      <c r="A62" s="99" t="s">
        <v>160</v>
      </c>
      <c r="B62" s="30">
        <f t="shared" si="3"/>
        <v>0</v>
      </c>
      <c r="C62" s="34">
        <f t="shared" si="3"/>
        <v>53845180</v>
      </c>
      <c r="D62" s="34">
        <f t="shared" si="3"/>
        <v>0</v>
      </c>
      <c r="E62" s="33">
        <f t="shared" si="1"/>
        <v>44851018</v>
      </c>
      <c r="F62" s="100"/>
      <c r="G62" s="101">
        <f>F63-F65</f>
        <v>53845180</v>
      </c>
      <c r="H62" s="100"/>
      <c r="I62" s="101">
        <f>H63-H65</f>
        <v>44851018</v>
      </c>
      <c r="J62" s="102"/>
      <c r="K62" s="103">
        <f>J63+J65</f>
        <v>0</v>
      </c>
      <c r="L62" s="102"/>
      <c r="M62" s="104">
        <f>L63</f>
        <v>0</v>
      </c>
    </row>
    <row r="63" spans="1:13" x14ac:dyDescent="0.25">
      <c r="A63" s="98" t="s">
        <v>161</v>
      </c>
      <c r="B63" s="27">
        <f t="shared" si="3"/>
        <v>53845180</v>
      </c>
      <c r="C63" s="28">
        <f t="shared" si="3"/>
        <v>0</v>
      </c>
      <c r="D63" s="28">
        <f t="shared" si="3"/>
        <v>44851018</v>
      </c>
      <c r="E63" s="29">
        <f t="shared" si="1"/>
        <v>0</v>
      </c>
      <c r="F63" s="105">
        <f>F64</f>
        <v>53845180</v>
      </c>
      <c r="G63" s="106"/>
      <c r="H63" s="105">
        <f>H64</f>
        <v>44851018</v>
      </c>
      <c r="I63" s="106"/>
      <c r="J63" s="94">
        <f>J64</f>
        <v>0</v>
      </c>
      <c r="K63" s="95"/>
      <c r="L63" s="94">
        <f>L64</f>
        <v>0</v>
      </c>
      <c r="M63" s="96"/>
    </row>
    <row r="64" spans="1:13" x14ac:dyDescent="0.25">
      <c r="A64" s="98" t="s">
        <v>162</v>
      </c>
      <c r="B64" s="27">
        <f t="shared" si="3"/>
        <v>53845180</v>
      </c>
      <c r="C64" s="28">
        <f t="shared" si="3"/>
        <v>0</v>
      </c>
      <c r="D64" s="28">
        <f t="shared" si="3"/>
        <v>44851018</v>
      </c>
      <c r="E64" s="29">
        <f t="shared" si="1"/>
        <v>0</v>
      </c>
      <c r="F64" s="105">
        <v>53845180</v>
      </c>
      <c r="G64" s="106"/>
      <c r="H64" s="105">
        <v>44851018</v>
      </c>
      <c r="I64" s="106"/>
      <c r="J64" s="94">
        <v>0</v>
      </c>
      <c r="K64" s="95"/>
      <c r="L64" s="94">
        <v>0</v>
      </c>
      <c r="M64" s="96"/>
    </row>
    <row r="65" spans="1:13" x14ac:dyDescent="0.25">
      <c r="A65" s="107" t="s">
        <v>163</v>
      </c>
      <c r="B65" s="27">
        <f t="shared" si="3"/>
        <v>0</v>
      </c>
      <c r="C65" s="28">
        <f t="shared" si="3"/>
        <v>0</v>
      </c>
      <c r="D65" s="28">
        <f t="shared" si="3"/>
        <v>0</v>
      </c>
      <c r="E65" s="29">
        <f t="shared" si="1"/>
        <v>0</v>
      </c>
      <c r="F65" s="108">
        <v>0</v>
      </c>
      <c r="G65" s="109"/>
      <c r="H65" s="108">
        <v>0</v>
      </c>
      <c r="I65" s="109"/>
      <c r="J65" s="110"/>
      <c r="K65" s="111"/>
      <c r="L65" s="110"/>
      <c r="M65" s="112"/>
    </row>
    <row r="66" spans="1:13" x14ac:dyDescent="0.25">
      <c r="A66" s="99" t="s">
        <v>164</v>
      </c>
      <c r="B66" s="113">
        <f t="shared" si="3"/>
        <v>0</v>
      </c>
      <c r="C66" s="32">
        <f t="shared" si="3"/>
        <v>41751279</v>
      </c>
      <c r="D66" s="32">
        <f t="shared" si="3"/>
        <v>0</v>
      </c>
      <c r="E66" s="114">
        <f t="shared" si="1"/>
        <v>-85108802</v>
      </c>
      <c r="F66" s="100"/>
      <c r="G66" s="101">
        <f>G9+G56+G62</f>
        <v>37170438</v>
      </c>
      <c r="H66" s="100"/>
      <c r="I66" s="101">
        <f>I9+I56+I62</f>
        <v>-16906473</v>
      </c>
      <c r="J66" s="102"/>
      <c r="K66" s="103">
        <f>K9+K56+K62</f>
        <v>4580841</v>
      </c>
      <c r="L66" s="102"/>
      <c r="M66" s="104">
        <f>M9+M56+M62</f>
        <v>-68202329</v>
      </c>
    </row>
    <row r="67" spans="1:13" x14ac:dyDescent="0.25">
      <c r="A67" s="98" t="s">
        <v>165</v>
      </c>
      <c r="B67" s="27">
        <f t="shared" si="3"/>
        <v>0</v>
      </c>
      <c r="C67" s="28">
        <f t="shared" si="3"/>
        <v>120838017</v>
      </c>
      <c r="D67" s="28">
        <f t="shared" si="3"/>
        <v>0</v>
      </c>
      <c r="E67" s="29">
        <f t="shared" si="1"/>
        <v>205946819</v>
      </c>
      <c r="F67" s="105"/>
      <c r="G67" s="106">
        <f>I68</f>
        <v>119674525</v>
      </c>
      <c r="H67" s="105"/>
      <c r="I67" s="106">
        <v>136580998</v>
      </c>
      <c r="J67" s="94"/>
      <c r="K67" s="95">
        <f>M68</f>
        <v>1163492</v>
      </c>
      <c r="L67" s="94"/>
      <c r="M67" s="96">
        <v>69365821</v>
      </c>
    </row>
    <row r="68" spans="1:13" ht="14.25" thickBot="1" x14ac:dyDescent="0.3">
      <c r="A68" s="115" t="s">
        <v>166</v>
      </c>
      <c r="B68" s="38">
        <f t="shared" si="3"/>
        <v>0</v>
      </c>
      <c r="C68" s="39">
        <f t="shared" si="3"/>
        <v>162589296</v>
      </c>
      <c r="D68" s="39">
        <f t="shared" si="3"/>
        <v>0</v>
      </c>
      <c r="E68" s="40">
        <f t="shared" si="1"/>
        <v>120838017</v>
      </c>
      <c r="F68" s="116"/>
      <c r="G68" s="117">
        <f>G66+G67</f>
        <v>156844963</v>
      </c>
      <c r="H68" s="116"/>
      <c r="I68" s="117">
        <f>I66+I67</f>
        <v>119674525</v>
      </c>
      <c r="J68" s="118"/>
      <c r="K68" s="119">
        <f>K66+K67</f>
        <v>5744333</v>
      </c>
      <c r="L68" s="118"/>
      <c r="M68" s="120">
        <f>M66+M67</f>
        <v>1163492</v>
      </c>
    </row>
    <row r="69" spans="1:13" x14ac:dyDescent="0.25">
      <c r="G69" s="121"/>
    </row>
  </sheetData>
  <mergeCells count="13">
    <mergeCell ref="H7:I8"/>
    <mergeCell ref="J7:K8"/>
    <mergeCell ref="L7:M8"/>
    <mergeCell ref="A1:M1"/>
    <mergeCell ref="A2:M2"/>
    <mergeCell ref="A3:M3"/>
    <mergeCell ref="A6:A8"/>
    <mergeCell ref="B6:E6"/>
    <mergeCell ref="F6:I6"/>
    <mergeCell ref="J6:M6"/>
    <mergeCell ref="B7:C8"/>
    <mergeCell ref="D7:E8"/>
    <mergeCell ref="F7:G8"/>
  </mergeCells>
  <phoneticPr fontId="3" type="noConversion"/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재무상태표(합산)</vt:lpstr>
      <vt:lpstr>손익계산서(합산)</vt:lpstr>
      <vt:lpstr>현금흐름표(합산)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정호 이</dc:creator>
  <cp:lastModifiedBy>정호 이</cp:lastModifiedBy>
  <dcterms:created xsi:type="dcterms:W3CDTF">2024-04-11T08:18:23Z</dcterms:created>
  <dcterms:modified xsi:type="dcterms:W3CDTF">2024-04-11T08:51:32Z</dcterms:modified>
</cp:coreProperties>
</file>