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NRF\Desktop\"/>
    </mc:Choice>
  </mc:AlternateContent>
  <xr:revisionPtr revIDLastSave="0" documentId="13_ncr:1_{7C4240AA-8A27-40C2-98D7-4F46F8F81BAC}" xr6:coauthVersionLast="36" xr6:coauthVersionMax="36" xr10:uidLastSave="{00000000-0000-0000-0000-000000000000}"/>
  <bookViews>
    <workbookView xWindow="0" yWindow="0" windowWidth="28800" windowHeight="12435" xr2:uid="{5028B6DD-2FAA-40A1-B325-4F5787E2ACA4}"/>
  </bookViews>
  <sheets>
    <sheet name="기관부담연구개발비(안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E5" i="2" l="1"/>
  <c r="G5" i="2" l="1"/>
  <c r="D5" i="2"/>
  <c r="H5" i="2" l="1"/>
  <c r="J5" i="2" s="1"/>
  <c r="C6" i="2"/>
  <c r="G6" i="2" l="1"/>
  <c r="F6" i="2"/>
  <c r="C13" i="2" l="1"/>
  <c r="B13" i="2"/>
  <c r="K5" i="2" s="1"/>
  <c r="L5" i="2" s="1"/>
  <c r="L6" i="2" s="1"/>
  <c r="D6" i="2"/>
  <c r="K6" i="2" l="1"/>
  <c r="O5" i="2"/>
  <c r="P5" i="2"/>
  <c r="H6" i="2"/>
  <c r="M5" i="2" l="1"/>
  <c r="N5" i="2"/>
  <c r="M6" i="2"/>
  <c r="E6" i="2" l="1"/>
  <c r="N6" i="2"/>
  <c r="L7" i="2" l="1"/>
  <c r="M7" i="2"/>
  <c r="B8" i="2"/>
  <c r="O6" i="2"/>
  <c r="P6" i="2" s="1"/>
  <c r="J6" i="2" s="1"/>
  <c r="I6" i="2" s="1"/>
  <c r="I7" i="2" s="1"/>
</calcChain>
</file>

<file path=xl/sharedStrings.xml><?xml version="1.0" encoding="utf-8"?>
<sst xmlns="http://schemas.openxmlformats.org/spreadsheetml/2006/main" count="42" uniqueCount="29">
  <si>
    <t>중소기업</t>
    <phoneticPr fontId="2" type="noConversion"/>
  </si>
  <si>
    <t>중견기업</t>
    <phoneticPr fontId="2" type="noConversion"/>
  </si>
  <si>
    <t>간접비조정비율</t>
    <phoneticPr fontId="2" type="noConversion"/>
  </si>
  <si>
    <t>간접비고시비율</t>
    <phoneticPr fontId="2" type="noConversion"/>
  </si>
  <si>
    <t>현금부담비율</t>
    <phoneticPr fontId="2" type="noConversion"/>
  </si>
  <si>
    <t>기관부담연구개발비</t>
    <phoneticPr fontId="2" type="noConversion"/>
  </si>
  <si>
    <t>직접비</t>
    <phoneticPr fontId="2" type="noConversion"/>
  </si>
  <si>
    <t>간접비</t>
    <phoneticPr fontId="2" type="noConversion"/>
  </si>
  <si>
    <t>총액</t>
    <phoneticPr fontId="2" type="noConversion"/>
  </si>
  <si>
    <t>주관연구기관(기관분류)</t>
    <phoneticPr fontId="2" type="noConversion"/>
  </si>
  <si>
    <t>공기업·대기업</t>
    <phoneticPr fontId="2" type="noConversion"/>
  </si>
  <si>
    <t>간접비
조정비율</t>
    <phoneticPr fontId="2" type="noConversion"/>
  </si>
  <si>
    <t>현금
부담비율</t>
    <phoneticPr fontId="2" type="noConversion"/>
  </si>
  <si>
    <t>국가연구개발혁신법 매뉴얼(2023.03, 158p)</t>
    <phoneticPr fontId="2" type="noConversion"/>
  </si>
  <si>
    <t>기관부담
연구개발비율</t>
    <phoneticPr fontId="2" type="noConversion"/>
  </si>
  <si>
    <r>
      <rPr>
        <b/>
        <sz val="11"/>
        <color theme="4" tint="-0.499984740745262"/>
        <rFont val="맑은 고딕"/>
        <family val="3"/>
        <charset val="129"/>
        <scheme val="minor"/>
      </rPr>
      <t>ⓑ</t>
    </r>
    <r>
      <rPr>
        <b/>
        <sz val="10"/>
        <color rgb="FF000000"/>
        <rFont val="맑은 고딕"/>
        <family val="3"/>
        <charset val="129"/>
        <scheme val="minor"/>
      </rPr>
      <t>직접비</t>
    </r>
    <phoneticPr fontId="2" type="noConversion"/>
  </si>
  <si>
    <r>
      <rPr>
        <b/>
        <sz val="11"/>
        <color theme="4" tint="-0.499984740745262"/>
        <rFont val="맑은 고딕"/>
        <family val="3"/>
        <charset val="129"/>
        <scheme val="minor"/>
      </rPr>
      <t>ⓒ</t>
    </r>
    <r>
      <rPr>
        <b/>
        <sz val="10"/>
        <color rgb="FF000000"/>
        <rFont val="맑은 고딕"/>
        <family val="3"/>
        <charset val="129"/>
        <scheme val="minor"/>
      </rPr>
      <t>현금</t>
    </r>
    <phoneticPr fontId="2" type="noConversion"/>
  </si>
  <si>
    <r>
      <rPr>
        <b/>
        <sz val="11"/>
        <color theme="4" tint="-0.499984740745262"/>
        <rFont val="맑은 고딕"/>
        <family val="3"/>
        <charset val="129"/>
        <scheme val="minor"/>
      </rPr>
      <t>ⓓ</t>
    </r>
    <r>
      <rPr>
        <b/>
        <sz val="10"/>
        <color rgb="FF000000"/>
        <rFont val="맑은 고딕"/>
        <family val="3"/>
        <charset val="129"/>
        <scheme val="minor"/>
      </rPr>
      <t>현물</t>
    </r>
    <phoneticPr fontId="2" type="noConversion"/>
  </si>
  <si>
    <r>
      <rPr>
        <b/>
        <sz val="11"/>
        <color theme="4" tint="-0.499984740745262"/>
        <rFont val="맑은 고딕"/>
        <family val="3"/>
        <charset val="129"/>
        <scheme val="minor"/>
      </rPr>
      <t>ⓐ</t>
    </r>
    <r>
      <rPr>
        <b/>
        <sz val="10"/>
        <color rgb="FF000000"/>
        <rFont val="맑은 고딕"/>
        <family val="3"/>
        <charset val="129"/>
        <scheme val="minor"/>
      </rPr>
      <t>주관연구
기관분류</t>
    </r>
    <phoneticPr fontId="2" type="noConversion"/>
  </si>
  <si>
    <t>1. 기관부담금 최소 계상액</t>
    <phoneticPr fontId="2" type="noConversion"/>
  </si>
  <si>
    <t>간접비
비율</t>
    <phoneticPr fontId="2" type="noConversion"/>
  </si>
  <si>
    <t>기관부담연구개발비 계산기</t>
    <phoneticPr fontId="2" type="noConversion"/>
  </si>
  <si>
    <r>
      <t>2.</t>
    </r>
    <r>
      <rPr>
        <b/>
        <sz val="11"/>
        <color theme="4" tint="-0.499984740745262"/>
        <rFont val="맑은 고딕"/>
        <family val="3"/>
        <charset val="129"/>
        <scheme val="minor"/>
      </rPr>
      <t>ⓔ</t>
    </r>
    <r>
      <rPr>
        <b/>
        <sz val="10"/>
        <color theme="1"/>
        <rFont val="맑은 고딕"/>
        <family val="3"/>
        <charset val="129"/>
        <scheme val="minor"/>
      </rPr>
      <t>현금 부담 비율 증액</t>
    </r>
    <phoneticPr fontId="2" type="noConversion"/>
  </si>
  <si>
    <t>정부지원금(단위: 천원)</t>
    <phoneticPr fontId="2" type="noConversion"/>
  </si>
  <si>
    <t>기관부담금(단위: 천원)</t>
    <phoneticPr fontId="2" type="noConversion"/>
  </si>
  <si>
    <t>총연구비(단위: 천원)</t>
    <phoneticPr fontId="2" type="noConversion"/>
  </si>
  <si>
    <t>-</t>
    <phoneticPr fontId="2" type="noConversion"/>
  </si>
  <si>
    <t>3. 과제신청시 IRIS 입력하는 금액</t>
    <phoneticPr fontId="2" type="noConversion"/>
  </si>
  <si>
    <r>
      <t xml:space="preserve">① </t>
    </r>
    <r>
      <rPr>
        <b/>
        <sz val="12"/>
        <color theme="4" tint="-0.499984740745262"/>
        <rFont val="맑은 고딕"/>
        <family val="3"/>
        <charset val="129"/>
        <scheme val="minor"/>
      </rPr>
      <t>ⓐ</t>
    </r>
    <r>
      <rPr>
        <b/>
        <sz val="11"/>
        <rFont val="맑은 고딕"/>
        <family val="3"/>
        <charset val="129"/>
        <scheme val="minor"/>
      </rPr>
      <t>주관연구기관분류</t>
    </r>
    <r>
      <rPr>
        <sz val="11"/>
        <color theme="1"/>
        <rFont val="맑은 고딕"/>
        <family val="2"/>
        <charset val="129"/>
        <scheme val="minor"/>
      </rPr>
      <t>탭의</t>
    </r>
    <r>
      <rPr>
        <sz val="12"/>
        <color theme="1"/>
        <rFont val="맑은 고딕"/>
        <family val="3"/>
        <charset val="129"/>
        <scheme val="minor"/>
      </rPr>
      <t xml:space="preserve"> </t>
    </r>
    <r>
      <rPr>
        <b/>
        <sz val="12"/>
        <color rgb="FFFFC000"/>
        <rFont val="맑은 고딕"/>
        <family val="3"/>
        <charset val="129"/>
        <scheme val="minor"/>
      </rPr>
      <t>노란색 셀</t>
    </r>
    <r>
      <rPr>
        <b/>
        <sz val="11"/>
        <color rgb="FF0070C0"/>
        <rFont val="맑은 고딕"/>
        <family val="3"/>
        <charset val="129"/>
        <scheme val="minor"/>
      </rPr>
      <t>을 클릭하여 드롭박스을 통해 기관 유형을 선택</t>
    </r>
    <r>
      <rPr>
        <sz val="11"/>
        <color theme="1"/>
        <rFont val="맑은 고딕"/>
        <family val="3"/>
        <charset val="129"/>
        <scheme val="minor"/>
      </rPr>
      <t>합니다</t>
    </r>
    <r>
      <rPr>
        <sz val="11"/>
        <color theme="1"/>
        <rFont val="맑은 고딕"/>
        <family val="2"/>
        <charset val="129"/>
        <scheme val="minor"/>
      </rPr>
      <t xml:space="preserve">.(공기업·대기업, 중견기업, 중소기업)
 ※ 주관연구기관분류 선택시 기관부담연구개발비, 현금부담비율, 간접비고시비율, 간접비조정비율은 자동 삽입됩니다.
② 신규과제 공고문을 참고하시어 신청 사업의 지원받고자 하는 </t>
    </r>
    <r>
      <rPr>
        <b/>
        <sz val="12"/>
        <color theme="4" tint="-0.499984740745262"/>
        <rFont val="맑은 고딕"/>
        <family val="3"/>
        <charset val="129"/>
        <scheme val="minor"/>
      </rPr>
      <t>ⓑ</t>
    </r>
    <r>
      <rPr>
        <b/>
        <sz val="11"/>
        <color theme="1"/>
        <rFont val="맑은 고딕"/>
        <family val="3"/>
        <charset val="129"/>
        <scheme val="minor"/>
      </rPr>
      <t>정부지원 직접비</t>
    </r>
    <r>
      <rPr>
        <sz val="11"/>
        <color theme="1"/>
        <rFont val="맑은 고딕"/>
        <family val="2"/>
        <charset val="129"/>
        <scheme val="minor"/>
      </rPr>
      <t xml:space="preserve">를 </t>
    </r>
    <r>
      <rPr>
        <b/>
        <sz val="12"/>
        <color rgb="FF00B050"/>
        <rFont val="맑은 고딕"/>
        <family val="3"/>
        <charset val="129"/>
        <scheme val="minor"/>
      </rPr>
      <t>초록색 셀</t>
    </r>
    <r>
      <rPr>
        <b/>
        <sz val="11"/>
        <color rgb="FF0070C0"/>
        <rFont val="맑은 고딕"/>
        <family val="3"/>
        <charset val="129"/>
        <scheme val="minor"/>
      </rPr>
      <t>에 표시된 정부지원금 직접비칸에 기입</t>
    </r>
    <r>
      <rPr>
        <sz val="11"/>
        <rFont val="맑은 고딕"/>
        <family val="3"/>
        <charset val="129"/>
        <scheme val="minor"/>
      </rPr>
      <t>합니다</t>
    </r>
    <r>
      <rPr>
        <sz val="11"/>
        <color theme="1"/>
        <rFont val="맑은 고딕"/>
        <family val="2"/>
        <charset val="129"/>
        <scheme val="minor"/>
      </rPr>
      <t xml:space="preserve">.
②-1 만약 기관부담금 중 현물 비중을 줄이고 현금 비중을 증액하고자 한다면, '2.ⓔ현금 부담 비율 증액' 열의 </t>
    </r>
    <r>
      <rPr>
        <b/>
        <sz val="12"/>
        <color rgb="FF00B050"/>
        <rFont val="맑은 고딕"/>
        <family val="3"/>
        <charset val="129"/>
        <scheme val="minor"/>
      </rPr>
      <t>초록색 셀</t>
    </r>
    <r>
      <rPr>
        <b/>
        <sz val="11"/>
        <color rgb="FF0070C0"/>
        <rFont val="맑은 고딕"/>
        <family val="3"/>
        <charset val="129"/>
        <scheme val="minor"/>
      </rPr>
      <t>의 현금 부분을 원하시는 금액</t>
    </r>
    <r>
      <rPr>
        <sz val="11"/>
        <color theme="1"/>
        <rFont val="맑은 고딕"/>
        <family val="2"/>
        <charset val="129"/>
        <scheme val="minor"/>
      </rPr>
      <t xml:space="preserve">으로 수정합니다.
 ※ 현금액을 수정하시면, 현금 부담비율, 정부지원 직접비, 정부지원 간접비, 기관부담 현물이 자동으로 재산출 되어 계산됩니다.
③ </t>
    </r>
    <r>
      <rPr>
        <b/>
        <sz val="11"/>
        <color theme="1"/>
        <rFont val="맑은 고딕"/>
        <family val="3"/>
        <charset val="129"/>
        <scheme val="minor"/>
      </rPr>
      <t>기관부담연구개발비의 현금과 현물액을 확인</t>
    </r>
    <r>
      <rPr>
        <sz val="11"/>
        <color theme="1"/>
        <rFont val="맑은 고딕"/>
        <family val="2"/>
        <charset val="129"/>
        <scheme val="minor"/>
      </rPr>
      <t>하시고</t>
    </r>
    <r>
      <rPr>
        <b/>
        <sz val="11"/>
        <color theme="1"/>
        <rFont val="맑은 고딕"/>
        <family val="3"/>
        <charset val="129"/>
        <scheme val="minor"/>
      </rPr>
      <t xml:space="preserve"> IRIS 연구접수시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b/>
        <sz val="12"/>
        <color theme="5" tint="-0.249977111117893"/>
        <rFont val="맑은 고딕"/>
        <family val="3"/>
        <charset val="129"/>
        <scheme val="minor"/>
      </rPr>
      <t>주황색 셀</t>
    </r>
    <r>
      <rPr>
        <sz val="11"/>
        <color rgb="FF0070C0"/>
        <rFont val="맑은 고딕"/>
        <family val="3"/>
        <charset val="129"/>
        <scheme val="minor"/>
      </rPr>
      <t>에 표시된</t>
    </r>
    <r>
      <rPr>
        <b/>
        <sz val="11"/>
        <color rgb="FF0070C0"/>
        <rFont val="맑은 고딕"/>
        <family val="3"/>
        <charset val="129"/>
        <scheme val="minor"/>
      </rPr>
      <t xml:space="preserve"> ⓑ정부지원 직접비, </t>
    </r>
    <r>
      <rPr>
        <b/>
        <sz val="12"/>
        <color rgb="FF0070C0"/>
        <rFont val="맑은 고딕"/>
        <family val="3"/>
        <charset val="129"/>
        <scheme val="minor"/>
      </rPr>
      <t>ⓒ</t>
    </r>
    <r>
      <rPr>
        <b/>
        <sz val="11"/>
        <color rgb="FF0070C0"/>
        <rFont val="맑은 고딕"/>
        <family val="3"/>
        <charset val="129"/>
        <scheme val="minor"/>
      </rPr>
      <t xml:space="preserve">기관부담 현금, </t>
    </r>
    <r>
      <rPr>
        <b/>
        <sz val="12"/>
        <color rgb="FF0070C0"/>
        <rFont val="맑은 고딕"/>
        <family val="3"/>
        <charset val="129"/>
        <scheme val="minor"/>
      </rPr>
      <t>ⓓ</t>
    </r>
    <r>
      <rPr>
        <b/>
        <sz val="11"/>
        <color rgb="FF0070C0"/>
        <rFont val="맑은 고딕"/>
        <family val="3"/>
        <charset val="129"/>
        <scheme val="minor"/>
      </rPr>
      <t>기관부담 현물을 기입</t>
    </r>
    <r>
      <rPr>
        <sz val="11"/>
        <color theme="1"/>
        <rFont val="맑은 고딕"/>
        <family val="2"/>
        <charset val="129"/>
        <scheme val="minor"/>
      </rPr>
      <t>하시길 바랍니다.</t>
    </r>
    <r>
      <rPr>
        <sz val="11"/>
        <rFont val="맑은 고딕"/>
        <family val="3"/>
        <charset val="129"/>
        <scheme val="minor"/>
      </rPr>
      <t xml:space="preserve">
 ※ 총연구비 직접비 = 정부지원 직접비 + 기관부담금 총액
 ※ 간접비는 기관부담금 현물액을 제외한 직접비(정부지원 직접비 + 기관부담금 현금)으로 계산_「연구개발비 사용 기준」 제2조 9항
 ※ 영리기관의 간접비는 10%를 적용_「연구개발비 사용 기준」 제114조 4항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</si>
</sst>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ajor"/>
    </font>
    <font>
      <b/>
      <sz val="1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4" tint="-0.499984740745262"/>
      <name val="맑은 고딕"/>
      <family val="3"/>
      <charset val="129"/>
      <scheme val="minor"/>
    </font>
    <font>
      <b/>
      <sz val="12"/>
      <color theme="4" tint="-0.499984740745262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b/>
      <sz val="12"/>
      <color rgb="FF0070C0"/>
      <name val="맑은 고딕"/>
      <family val="3"/>
      <charset val="129"/>
      <scheme val="minor"/>
    </font>
    <font>
      <b/>
      <sz val="12"/>
      <color rgb="FFFFC00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00B050"/>
      <name val="맑은 고딕"/>
      <family val="3"/>
      <charset val="129"/>
      <scheme val="minor"/>
    </font>
    <font>
      <b/>
      <sz val="12"/>
      <color theme="5" tint="-0.249977111117893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7F4F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15" fillId="6" borderId="1" xfId="0" applyFont="1" applyFill="1" applyBorder="1" applyProtection="1">
      <alignment vertical="center"/>
      <protection hidden="1"/>
    </xf>
    <xf numFmtId="9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1" xfId="2" applyNumberFormat="1" applyFont="1" applyBorder="1" applyAlignment="1" applyProtection="1">
      <alignment horizontal="center" vertical="center" wrapText="1"/>
      <protection hidden="1"/>
    </xf>
    <xf numFmtId="41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1" fontId="3" fillId="0" borderId="1" xfId="1" applyNumberFormat="1" applyFont="1" applyBorder="1" applyAlignment="1" applyProtection="1">
      <alignment horizontal="center" vertical="center" wrapText="1"/>
      <protection hidden="1"/>
    </xf>
    <xf numFmtId="4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41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41" fontId="6" fillId="0" borderId="1" xfId="0" applyNumberFormat="1" applyFont="1" applyFill="1" applyBorder="1" applyProtection="1">
      <alignment vertic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41" fontId="7" fillId="0" borderId="1" xfId="1" applyNumberFormat="1" applyFont="1" applyFill="1" applyBorder="1" applyProtection="1">
      <alignment vertical="center"/>
      <protection hidden="1"/>
    </xf>
    <xf numFmtId="0" fontId="0" fillId="0" borderId="2" xfId="0" applyFill="1" applyBorder="1" applyAlignment="1" applyProtection="1">
      <alignment vertical="center"/>
      <protection hidden="1"/>
    </xf>
    <xf numFmtId="0" fontId="12" fillId="0" borderId="2" xfId="0" applyFont="1" applyFill="1" applyBorder="1" applyAlignment="1" applyProtection="1">
      <alignment horizontal="right" vertical="top"/>
      <protection hidden="1"/>
    </xf>
    <xf numFmtId="41" fontId="7" fillId="5" borderId="1" xfId="1" applyNumberFormat="1" applyFont="1" applyFill="1" applyBorder="1" applyProtection="1">
      <alignment vertical="center"/>
      <protection locked="0"/>
    </xf>
    <xf numFmtId="41" fontId="5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vertical="center" shrinkToFit="1"/>
      <protection hidden="1"/>
    </xf>
    <xf numFmtId="0" fontId="10" fillId="2" borderId="1" xfId="0" applyFont="1" applyFill="1" applyBorder="1" applyAlignment="1" applyProtection="1">
      <alignment horizontal="center" vertical="center" shrinkToFit="1"/>
      <protection hidden="1"/>
    </xf>
    <xf numFmtId="0" fontId="10" fillId="0" borderId="1" xfId="0" applyFont="1" applyBorder="1" applyAlignment="1" applyProtection="1">
      <alignment horizontal="center" vertical="center" shrinkToFit="1"/>
      <protection hidden="1"/>
    </xf>
    <xf numFmtId="9" fontId="10" fillId="0" borderId="1" xfId="2" applyFont="1" applyBorder="1" applyAlignment="1" applyProtection="1">
      <alignment horizontal="center" vertical="center" shrinkToFi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9" fontId="10" fillId="0" borderId="1" xfId="2" applyFont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vertical="center"/>
      <protection hidden="1"/>
    </xf>
    <xf numFmtId="41" fontId="0" fillId="0" borderId="0" xfId="1" applyFont="1" applyProtection="1">
      <alignment vertical="center"/>
      <protection hidden="1"/>
    </xf>
    <xf numFmtId="41" fontId="0" fillId="0" borderId="0" xfId="1" applyNumberFormat="1" applyFo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center" vertical="center" wrapText="1"/>
      <protection hidden="1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vertical="center"/>
      <protection hidden="1"/>
    </xf>
    <xf numFmtId="41" fontId="7" fillId="8" borderId="1" xfId="1" applyNumberFormat="1" applyFont="1" applyFill="1" applyBorder="1" applyProtection="1">
      <alignment vertical="center"/>
      <protection hidden="1"/>
    </xf>
    <xf numFmtId="41" fontId="5" fillId="8" borderId="1" xfId="1" applyNumberFormat="1" applyFont="1" applyFill="1" applyBorder="1" applyAlignment="1" applyProtection="1">
      <alignment horizontal="right" vertical="center" wrapText="1"/>
      <protection hidden="1"/>
    </xf>
    <xf numFmtId="9" fontId="3" fillId="9" borderId="1" xfId="2" applyFont="1" applyFill="1" applyBorder="1" applyAlignment="1" applyProtection="1">
      <alignment horizontal="center" vertical="center" wrapText="1"/>
      <protection hidden="1"/>
    </xf>
    <xf numFmtId="0" fontId="8" fillId="4" borderId="1" xfId="0" applyFont="1" applyFill="1" applyBorder="1" applyAlignment="1" applyProtection="1">
      <alignment horizontal="center" vertical="center"/>
      <protection hidden="1"/>
    </xf>
    <xf numFmtId="0" fontId="0" fillId="6" borderId="1" xfId="0" applyFill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left" vertical="top" wrapText="1"/>
      <protection hidden="1"/>
    </xf>
    <xf numFmtId="0" fontId="0" fillId="0" borderId="4" xfId="0" applyBorder="1" applyAlignment="1" applyProtection="1">
      <alignment horizontal="left" vertical="top" wrapText="1"/>
      <protection hidden="1"/>
    </xf>
    <xf numFmtId="0" fontId="0" fillId="0" borderId="5" xfId="0" applyBorder="1" applyAlignment="1" applyProtection="1">
      <alignment horizontal="left" vertical="top" wrapText="1"/>
      <protection hidden="1"/>
    </xf>
    <xf numFmtId="0" fontId="17" fillId="0" borderId="2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4" fillId="6" borderId="1" xfId="0" applyFont="1" applyFill="1" applyBorder="1" applyAlignment="1" applyProtection="1">
      <alignment horizontal="center" vertical="center" wrapText="1"/>
      <protection hidden="1"/>
    </xf>
  </cellXfs>
  <cellStyles count="5">
    <cellStyle name="백분율" xfId="2" builtinId="5"/>
    <cellStyle name="쉼표 [0]" xfId="1" builtinId="6"/>
    <cellStyle name="표준" xfId="0" builtinId="0"/>
    <cellStyle name="표준 3 12 2" xfId="4" xr:uid="{1E2E1ACA-CCBE-4105-9A39-74E9B2CB5545}"/>
    <cellStyle name="표준 3 2 11" xfId="3" xr:uid="{EE342B50-DAD9-4A39-A2B7-2387FF945D31}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9933"/>
      <color rgb="FFCC000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215348</xdr:colOff>
      <xdr:row>11</xdr:row>
      <xdr:rowOff>142874</xdr:rowOff>
    </xdr:from>
    <xdr:to>
      <xdr:col>8</xdr:col>
      <xdr:colOff>226113</xdr:colOff>
      <xdr:row>21</xdr:row>
      <xdr:rowOff>19050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26DDCBE-0722-43DC-AAD0-5B8A23434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348" y="4805983"/>
          <a:ext cx="6471200" cy="1946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ED8D7-5558-4FC6-A968-985DC9934303}">
  <sheetPr codeName="Sheet1">
    <pageSetUpPr fitToPage="1"/>
  </sheetPr>
  <dimension ref="B2:P22"/>
  <sheetViews>
    <sheetView tabSelected="1" zoomScaleNormal="100" workbookViewId="0"/>
  </sheetViews>
  <sheetFormatPr defaultRowHeight="16.5"/>
  <cols>
    <col min="1" max="1" width="3" style="15" customWidth="1"/>
    <col min="2" max="2" width="27.875" style="15" bestFit="1" customWidth="1"/>
    <col min="3" max="3" width="10.25" style="15" customWidth="1"/>
    <col min="4" max="4" width="10.875" style="15" customWidth="1"/>
    <col min="5" max="5" width="7.5" style="15" customWidth="1"/>
    <col min="6" max="6" width="6.625" style="15" customWidth="1"/>
    <col min="7" max="7" width="8" style="15" customWidth="1"/>
    <col min="8" max="16" width="10.625" style="15" customWidth="1"/>
    <col min="17" max="17" width="2.875" style="15" customWidth="1"/>
    <col min="18" max="16384" width="9" style="15"/>
  </cols>
  <sheetData>
    <row r="2" spans="2:16" s="24" customFormat="1" ht="20.100000000000001" customHeight="1">
      <c r="B2" s="35" t="s">
        <v>21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2:16" ht="17.100000000000001" customHeight="1">
      <c r="B3" s="36"/>
      <c r="C3" s="42" t="s">
        <v>18</v>
      </c>
      <c r="D3" s="42" t="s">
        <v>14</v>
      </c>
      <c r="E3" s="42" t="s">
        <v>12</v>
      </c>
      <c r="F3" s="42" t="s">
        <v>20</v>
      </c>
      <c r="G3" s="42" t="s">
        <v>11</v>
      </c>
      <c r="H3" s="42" t="s">
        <v>23</v>
      </c>
      <c r="I3" s="42"/>
      <c r="J3" s="42"/>
      <c r="K3" s="42" t="s">
        <v>24</v>
      </c>
      <c r="L3" s="42"/>
      <c r="M3" s="42"/>
      <c r="N3" s="42" t="s">
        <v>25</v>
      </c>
      <c r="O3" s="42"/>
      <c r="P3" s="42"/>
    </row>
    <row r="4" spans="2:16" ht="17.100000000000001" customHeight="1">
      <c r="B4" s="36"/>
      <c r="C4" s="42"/>
      <c r="D4" s="42"/>
      <c r="E4" s="42"/>
      <c r="F4" s="42"/>
      <c r="G4" s="42"/>
      <c r="H4" s="29" t="s">
        <v>8</v>
      </c>
      <c r="I4" s="25" t="s">
        <v>15</v>
      </c>
      <c r="J4" s="29" t="s">
        <v>7</v>
      </c>
      <c r="K4" s="29" t="s">
        <v>8</v>
      </c>
      <c r="L4" s="25" t="s">
        <v>16</v>
      </c>
      <c r="M4" s="25" t="s">
        <v>17</v>
      </c>
      <c r="N4" s="29" t="s">
        <v>8</v>
      </c>
      <c r="O4" s="29" t="s">
        <v>6</v>
      </c>
      <c r="P4" s="29" t="s">
        <v>7</v>
      </c>
    </row>
    <row r="5" spans="2:16" ht="17.100000000000001" customHeight="1">
      <c r="B5" s="1" t="s">
        <v>19</v>
      </c>
      <c r="C5" s="30"/>
      <c r="D5" s="2" t="str">
        <f>IF(C5="","",IFERROR(VLOOKUP($C5,'기관부담연구개발비(안)'!$B$16:$F$18,2,0),0))</f>
        <v/>
      </c>
      <c r="E5" s="2" t="str">
        <f>IF(C5="","",IFERROR(VLOOKUP($C5,'기관부담연구개발비(안)'!$B$16:$F$18,3,0),0))</f>
        <v/>
      </c>
      <c r="F5" s="2" t="str">
        <f>IF(C5="","",0.1)</f>
        <v/>
      </c>
      <c r="G5" s="3" t="str">
        <f>IF(C5="","",0.5)</f>
        <v/>
      </c>
      <c r="H5" s="4" t="str">
        <f>IF(C5="","",IF(((((1+D5*(1-E5)*F5*G5)*I5)/((1-D5)*(1+D5*(1-E5)*F5*G5)-(1-D5*(1-E5))*F5*G5*D5))-I5)*E5+I5&gt;50000,IFERROR(ROUNDDOWN(I5+(((1-D5*(1-E5))*(((1+F5*D5*(1-E5))*I5-50000*F5*D5*(1-G5))/((1-D5)*(1+D5*F5*(1-E5))-(1-D5*(1-E5))*F5*D5))*F5-50000*F5*(1-G5))/(1+D5*(1-E5)*F5)),0),0),IFERROR(ROUNDDOWN(((((1+D5*(1-E5)*F5*G5)*I5)/((1-D5)*(1+D5*(1-E5)*F5*G5)-(1-D5*(1-E5))*F5*G5*D5))-I5)*(1-D5)/D5,0),0)))</f>
        <v/>
      </c>
      <c r="I5" s="13"/>
      <c r="J5" s="5" t="str">
        <f>IF(C5="","",H5-I5)</f>
        <v/>
      </c>
      <c r="K5" s="6" t="str">
        <f>IF(C5="","",IFERROR(IF(((((1+D5*(1-E5)*F5*G5)*I5)/((1-D5)*(1+D5*(1-E5)*F5*G5)-(1-D5*(1-E5))*F5*G5*D5))-I5)*E5+I5&gt;50000,IFERROR(IF((ROUNDDOWN((I5+(((1-D5*(1-E5))*(((1+F5*D5*(1-E5))*I5-50000*F5*D5*(1-G5))/((1-D5)*(1+D5*F5*(1-E5))-(1-D5*(1-E5))*F5*D5))*F5-50000*F5*(1-G5))/(1+D5*(1-E5)*F5)))*D5/(1-D5),0))/(ROUNDDOWN((I5+(((1-D5*(1-E5))*(((1+F5*D5*(1-E5))*I5-50000*F5*D5*(1-G5))/((1-D5)*(1+D5*F5*(1-E5))-(1-D5*(1-E5))*F5*D5))*F5-50000*F5*(1-G5))/(1+D5*(1-E5)*F5)))*D5/(1-D5),0)+ROUNDDOWN(I5+(((1-D5*(1-E5))*(((1+F5*D5*(1-E5))*I5-50000*F5*D5*(1-G5))/((1-D5)*(1+D5*F5*(1-E5))-(1-D5*(1-E5))*F5*D5))*F5-50000*F5*(1-G5))/(1+D5*(1-E5)*F5)),0))&gt;=D5,ROUNDDOWN((I5+(((1-D5*(1-E5))*(((1+F5*D5*(1-E5))*I5-50000*F5*D5*(1-G5))/((1-D5)*(1+D5*F5*(1-E5))-(1-D5*(1-E5))*F5*D5))*F5-50000*F5*(1-G5))/(1+D5*(1-E5)*F5)))*D5/(1-D5),0),ROUNDUP((I5+(((1-D5*(1-E5))*(((1+F5*D5*(1-E5))*I5-50000*F5*D5*(1-G5))/((1-D5)*(1+D5*F5*(1-E5))-(1-D5*(1-E5))*F5*D5))*F5-50000*F5*(1-G5))/(1+D5*(1-E5)*F5)))*D5/(1-D5),0)),0),IF(B13/(H5+B13)&gt;=D5,B13,ROUNDUP(((((1+D5*(1-E5)*F5*G5)*I5)/((1-D5)*(1+D5*(1-E5)*F5*G5)-(1-D5*(1-E5))*F5*G5*D5))-I5),0))),0))</f>
        <v/>
      </c>
      <c r="L5" s="7" t="str">
        <f>IF(C5="","",IFERROR(ROUNDUP(K5*E5,0),0))</f>
        <v/>
      </c>
      <c r="M5" s="7" t="str">
        <f>IF(C5="","",K5-L5)</f>
        <v/>
      </c>
      <c r="N5" s="4" t="str">
        <f>IF(C5="","",O5+P5)</f>
        <v/>
      </c>
      <c r="O5" s="8" t="str">
        <f>IF(C5="","",I5+K5)</f>
        <v/>
      </c>
      <c r="P5" s="5" t="str">
        <f>J5</f>
        <v/>
      </c>
    </row>
    <row r="6" spans="2:16" ht="17.100000000000001" customHeight="1">
      <c r="B6" s="1" t="s">
        <v>22</v>
      </c>
      <c r="C6" s="9" t="str">
        <f>IF(C5="","",C5)</f>
        <v/>
      </c>
      <c r="D6" s="2" t="str">
        <f>D5</f>
        <v/>
      </c>
      <c r="E6" s="34" t="str">
        <f>IF(C5="","",IF(K6=0,"0%",L6/K6))</f>
        <v/>
      </c>
      <c r="F6" s="2" t="str">
        <f>F5</f>
        <v/>
      </c>
      <c r="G6" s="3" t="str">
        <f>G5</f>
        <v/>
      </c>
      <c r="H6" s="4" t="str">
        <f>H5</f>
        <v/>
      </c>
      <c r="I6" s="10" t="str">
        <f>IF(C5="","",H6-J6)</f>
        <v/>
      </c>
      <c r="J6" s="5" t="str">
        <f>IF(C5="","",P6)</f>
        <v/>
      </c>
      <c r="K6" s="6" t="str">
        <f>IF(C5="","",K5)</f>
        <v/>
      </c>
      <c r="L6" s="14" t="str">
        <f>L5</f>
        <v/>
      </c>
      <c r="M6" s="7" t="str">
        <f>IF(C5="","",K6-L6)</f>
        <v/>
      </c>
      <c r="N6" s="4" t="str">
        <f>N5</f>
        <v/>
      </c>
      <c r="O6" s="8" t="str">
        <f>IF(C5="","",IF((H6-(N6-ROUNDUP(N6*(1+D6*F6*G6*(1-E6))/((1+D6*(1-E6)*F6*G6)+(1-D6*(1-E6))*F6*G6),0))+L6)&gt;=50000,ROUNDUP(((1+D6*F6*(1-E6))*N6+50000*F6*(1-G6))/((1+D6*F6*(1-E6))+(1-D6*(1-E6))*F6),0),ROUNDUP(N6*(1+D6*F6*G6*(1-E6))/((1+D6*(1-E6)*F6*G6)+(1-D6*(1-E6))*F6*G6),0)))</f>
        <v/>
      </c>
      <c r="P6" s="5" t="str">
        <f>IF(C5="","",N6-O6)</f>
        <v/>
      </c>
    </row>
    <row r="7" spans="2:16" ht="15" customHeight="1">
      <c r="B7" s="1" t="s">
        <v>27</v>
      </c>
      <c r="C7" s="31" t="s">
        <v>26</v>
      </c>
      <c r="D7" s="31" t="s">
        <v>26</v>
      </c>
      <c r="E7" s="31" t="s">
        <v>26</v>
      </c>
      <c r="F7" s="31" t="s">
        <v>26</v>
      </c>
      <c r="G7" s="31" t="s">
        <v>26</v>
      </c>
      <c r="H7" s="31" t="s">
        <v>26</v>
      </c>
      <c r="I7" s="32">
        <f>IF($L$6=$L$5,I5,IF($E$5&lt;$E$6,I6,""))</f>
        <v>0</v>
      </c>
      <c r="J7" s="31" t="s">
        <v>26</v>
      </c>
      <c r="K7" s="31" t="s">
        <v>26</v>
      </c>
      <c r="L7" s="33" t="str">
        <f t="shared" ref="L7:M7" si="0">IF($L$6=$L$5,L5,IF($E$5&lt;$E$6,L6,""))</f>
        <v/>
      </c>
      <c r="M7" s="33" t="str">
        <f t="shared" si="0"/>
        <v/>
      </c>
      <c r="N7" s="31" t="s">
        <v>26</v>
      </c>
      <c r="O7" s="31" t="s">
        <v>26</v>
      </c>
      <c r="P7" s="31" t="s">
        <v>26</v>
      </c>
    </row>
    <row r="8" spans="2:16" ht="15" customHeight="1">
      <c r="B8" s="40" t="str">
        <f>IF(L6=L5,"※ 최소 기관부담금이며, 해당 금액 이상으로만 입력이 가능합니다.",IF(E6&lt;E5,"※ 현금부담비율이 기준보다 낮습니다. 상향 조정부탁드립니다.",IF(K6&lt;L6,"※ 현금부담액이 총액보다 많습니다. 총액과 같거나 낮게 조정 부탁드립니다.","")))</f>
        <v>※ 최소 기관부담금이며, 해당 금액 이상으로만 입력이 가능합니다.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11"/>
      <c r="O8" s="11"/>
      <c r="P8" s="12"/>
    </row>
    <row r="9" spans="2:16" ht="15" customHeight="1"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2:16" ht="219.75" customHeight="1">
      <c r="B10" s="37" t="s">
        <v>28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9"/>
    </row>
    <row r="13" spans="2:16">
      <c r="B13" s="28" t="e">
        <f>ROUNDDOWN(((((1+D5*(1-E5)*F5*G5)*I5)/((1-D5)*(1+D5*(1-E5)*F5*G5)-(1-D5*(1-E5))*F5*G5*D5))-I5),0)</f>
        <v>#VALUE!</v>
      </c>
      <c r="C13" s="27" t="e">
        <f>ROUNDUP(((((1+D5*(1-E5)*F5*G5)*I5)/((1-D5)*(1+D5*(1-E5)*F5*G5)-(1-D5*(1-E5))*F5*G5*D5))-I5),0)</f>
        <v>#VALUE!</v>
      </c>
    </row>
    <row r="14" spans="2:16" s="16" customFormat="1"/>
    <row r="15" spans="2:16" s="16" customFormat="1">
      <c r="B15" s="17" t="s">
        <v>9</v>
      </c>
      <c r="C15" s="17" t="s">
        <v>5</v>
      </c>
      <c r="D15" s="17" t="s">
        <v>4</v>
      </c>
      <c r="E15" s="17" t="s">
        <v>3</v>
      </c>
      <c r="F15" s="17" t="s">
        <v>2</v>
      </c>
    </row>
    <row r="16" spans="2:16" s="16" customFormat="1">
      <c r="B16" s="18" t="s">
        <v>10</v>
      </c>
      <c r="C16" s="19">
        <v>0.5</v>
      </c>
      <c r="D16" s="19">
        <v>0.15</v>
      </c>
      <c r="E16" s="19">
        <v>0.1</v>
      </c>
      <c r="F16" s="18">
        <v>0.5</v>
      </c>
    </row>
    <row r="17" spans="2:11">
      <c r="B17" s="20" t="s">
        <v>1</v>
      </c>
      <c r="C17" s="21">
        <v>0.3</v>
      </c>
      <c r="D17" s="21">
        <v>0.13</v>
      </c>
      <c r="E17" s="21">
        <v>0.1</v>
      </c>
      <c r="F17" s="20">
        <v>0.5</v>
      </c>
    </row>
    <row r="18" spans="2:11">
      <c r="B18" s="22" t="s">
        <v>0</v>
      </c>
      <c r="C18" s="21">
        <v>0.25</v>
      </c>
      <c r="D18" s="21">
        <v>0.1</v>
      </c>
      <c r="E18" s="21">
        <v>0.1</v>
      </c>
      <c r="F18" s="20">
        <v>0.5</v>
      </c>
    </row>
    <row r="22" spans="2:11">
      <c r="B22" s="41" t="s">
        <v>13</v>
      </c>
      <c r="C22" s="41"/>
      <c r="D22" s="41"/>
      <c r="E22" s="41"/>
      <c r="F22" s="41"/>
      <c r="G22" s="41"/>
      <c r="H22" s="41"/>
      <c r="I22" s="41"/>
      <c r="J22" s="23"/>
      <c r="K22" s="23"/>
    </row>
  </sheetData>
  <sheetProtection sheet="1" objects="1" scenarios="1"/>
  <mergeCells count="13">
    <mergeCell ref="B2:P2"/>
    <mergeCell ref="B3:B4"/>
    <mergeCell ref="B10:P10"/>
    <mergeCell ref="B8:M8"/>
    <mergeCell ref="B22:I22"/>
    <mergeCell ref="C3:C4"/>
    <mergeCell ref="D3:D4"/>
    <mergeCell ref="E3:E4"/>
    <mergeCell ref="F3:F4"/>
    <mergeCell ref="G3:G4"/>
    <mergeCell ref="H3:J3"/>
    <mergeCell ref="K3:M3"/>
    <mergeCell ref="N3:P3"/>
  </mergeCells>
  <phoneticPr fontId="2" type="noConversion"/>
  <conditionalFormatting sqref="E6">
    <cfRule type="cellIs" dxfId="2" priority="3" operator="lessThan">
      <formula>$E$5</formula>
    </cfRule>
  </conditionalFormatting>
  <conditionalFormatting sqref="B8:M8">
    <cfRule type="containsText" dxfId="1" priority="2" operator="containsText" text="※">
      <formula>NOT(ISERROR(SEARCH("※",B8)))</formula>
    </cfRule>
  </conditionalFormatting>
  <conditionalFormatting sqref="K6">
    <cfRule type="cellIs" dxfId="0" priority="1" operator="lessThan">
      <formula>$L$6</formula>
    </cfRule>
  </conditionalFormatting>
  <dataValidations count="1">
    <dataValidation type="list" allowBlank="1" showInputMessage="1" showErrorMessage="1" sqref="C5" xr:uid="{1AABFA49-EFA7-4B98-9051-BF94886779C4}">
      <formula1>"공기업·대기업,중견기업,중소기업"</formula1>
    </dataValidation>
  </dataValidations>
  <pageMargins left="0.7" right="0.7" top="0.75" bottom="0.75" header="0.3" footer="0.3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기관부담연구개발비(안)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cp:lastPrinted>2023-12-22T02:34:44Z</cp:lastPrinted>
  <dcterms:created xsi:type="dcterms:W3CDTF">2023-09-19T06:15:09Z</dcterms:created>
  <dcterms:modified xsi:type="dcterms:W3CDTF">2024-01-30T04:58:23Z</dcterms:modified>
</cp:coreProperties>
</file>