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업무\2. 결산관련\2025\최종자료\"/>
    </mc:Choice>
  </mc:AlternateContent>
  <bookViews>
    <workbookView xWindow="28680" yWindow="-120" windowWidth="29040" windowHeight="15840" activeTab="2"/>
  </bookViews>
  <sheets>
    <sheet name="재무상태표(합산)" sheetId="1" r:id="rId1"/>
    <sheet name="손익계산서(합산)" sheetId="2" r:id="rId2"/>
    <sheet name="현금흐름표(합산)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3" l="1"/>
  <c r="N58" i="3"/>
  <c r="N33" i="3"/>
  <c r="N30" i="3"/>
  <c r="N28" i="3"/>
  <c r="N24" i="3"/>
  <c r="N21" i="3"/>
  <c r="N14" i="3"/>
  <c r="N11" i="3"/>
  <c r="G53" i="3"/>
  <c r="F53" i="3"/>
  <c r="E53" i="3"/>
  <c r="D53" i="3"/>
  <c r="J24" i="3"/>
  <c r="J21" i="3"/>
  <c r="J14" i="3"/>
  <c r="J11" i="3"/>
  <c r="H31" i="2" l="1"/>
  <c r="F47" i="2"/>
  <c r="G47" i="2"/>
  <c r="E47" i="2"/>
  <c r="D47" i="2"/>
  <c r="D48" i="2"/>
  <c r="N57" i="2"/>
  <c r="N54" i="2"/>
  <c r="N31" i="2"/>
  <c r="N29" i="2"/>
  <c r="J57" i="2"/>
  <c r="J54" i="2"/>
  <c r="J31" i="2"/>
  <c r="J29" i="2"/>
  <c r="O65" i="3" l="1"/>
  <c r="M65" i="3"/>
  <c r="K65" i="3"/>
  <c r="I65" i="3"/>
  <c r="O20" i="3"/>
  <c r="M20" i="3"/>
  <c r="K20" i="3"/>
  <c r="I20" i="3"/>
  <c r="O23" i="3"/>
  <c r="M23" i="3"/>
  <c r="K23" i="3"/>
  <c r="L28" i="3" l="1"/>
  <c r="L30" i="3"/>
  <c r="H30" i="3"/>
  <c r="D25" i="3"/>
  <c r="L24" i="3"/>
  <c r="H24" i="3"/>
  <c r="I23" i="3" s="1"/>
  <c r="G21" i="3"/>
  <c r="E21" i="3"/>
  <c r="L66" i="3"/>
  <c r="L21" i="3"/>
  <c r="H66" i="3"/>
  <c r="H21" i="3"/>
  <c r="D21" i="3" s="1"/>
  <c r="L33" i="3"/>
  <c r="H33" i="3"/>
  <c r="D24" i="3" l="1"/>
  <c r="D66" i="3"/>
  <c r="D33" i="3"/>
  <c r="F33" i="3"/>
  <c r="F21" i="3"/>
  <c r="F66" i="3"/>
  <c r="O55" i="2"/>
  <c r="O54" i="2" s="1"/>
  <c r="L57" i="2"/>
  <c r="M55" i="2" s="1"/>
  <c r="M54" i="2" s="1"/>
  <c r="K55" i="2"/>
  <c r="K54" i="2" s="1"/>
  <c r="H57" i="2"/>
  <c r="I55" i="2" s="1"/>
  <c r="I54" i="2" s="1"/>
  <c r="F54" i="2"/>
  <c r="L54" i="2"/>
  <c r="H54" i="2" s="1"/>
  <c r="O15" i="2"/>
  <c r="O14" i="2" s="1"/>
  <c r="M15" i="2"/>
  <c r="M14" i="2" s="1"/>
  <c r="K15" i="2"/>
  <c r="K14" i="2" s="1"/>
  <c r="I15" i="2"/>
  <c r="I14" i="2" s="1"/>
  <c r="O30" i="2"/>
  <c r="O29" i="2" s="1"/>
  <c r="L31" i="2"/>
  <c r="M30" i="2" s="1"/>
  <c r="M29" i="2" s="1"/>
  <c r="L29" i="2"/>
  <c r="H29" i="2" s="1"/>
  <c r="K30" i="2"/>
  <c r="K29" i="2" s="1"/>
  <c r="F29" i="2"/>
  <c r="I30" i="2"/>
  <c r="I29" i="2" s="1"/>
  <c r="F23" i="2"/>
  <c r="F28" i="2"/>
  <c r="F43" i="1"/>
  <c r="O23" i="2"/>
  <c r="O22" i="2" s="1"/>
  <c r="M23" i="2"/>
  <c r="M22" i="2" s="1"/>
  <c r="O10" i="2"/>
  <c r="O9" i="2" s="1"/>
  <c r="M10" i="2"/>
  <c r="M9" i="2" s="1"/>
  <c r="K10" i="2"/>
  <c r="K9" i="2" s="1"/>
  <c r="I10" i="2"/>
  <c r="I9" i="2" s="1"/>
  <c r="M61" i="2" l="1"/>
  <c r="M62" i="2" s="1"/>
  <c r="M63" i="2" s="1"/>
  <c r="M21" i="2"/>
  <c r="I21" i="2"/>
  <c r="E21" i="2" s="1"/>
  <c r="O61" i="2"/>
  <c r="O21" i="2"/>
  <c r="O62" i="2" s="1"/>
  <c r="O63" i="2" s="1"/>
  <c r="K21" i="2"/>
  <c r="O43" i="1"/>
  <c r="O42" i="1" s="1"/>
  <c r="M43" i="1"/>
  <c r="M42" i="1" s="1"/>
  <c r="K43" i="1"/>
  <c r="K42" i="1" s="1"/>
  <c r="I43" i="1"/>
  <c r="I42" i="1" s="1"/>
  <c r="O38" i="1"/>
  <c r="O37" i="1" s="1"/>
  <c r="M37" i="1"/>
  <c r="M38" i="1"/>
  <c r="K38" i="1"/>
  <c r="K37" i="1" s="1"/>
  <c r="I38" i="1"/>
  <c r="I37" i="1" s="1"/>
  <c r="O32" i="1"/>
  <c r="O31" i="1" s="1"/>
  <c r="M32" i="1"/>
  <c r="M31" i="1" s="1"/>
  <c r="K32" i="1"/>
  <c r="K31" i="1" s="1"/>
  <c r="I32" i="1"/>
  <c r="I31" i="1" s="1"/>
  <c r="G21" i="2" l="1"/>
  <c r="O27" i="3"/>
  <c r="O26" i="3" s="1"/>
  <c r="F56" i="2"/>
  <c r="D56" i="2"/>
  <c r="K27" i="3" l="1"/>
  <c r="K26" i="3" s="1"/>
  <c r="G26" i="3" s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3" i="1"/>
  <c r="F34" i="1"/>
  <c r="F35" i="1"/>
  <c r="F36" i="1"/>
  <c r="F37" i="1"/>
  <c r="F39" i="1"/>
  <c r="G38" i="1" s="1"/>
  <c r="G37" i="1" s="1"/>
  <c r="F40" i="1"/>
  <c r="F41" i="1"/>
  <c r="F42" i="1"/>
  <c r="F44" i="1"/>
  <c r="G43" i="1" s="1"/>
  <c r="G42" i="1" s="1"/>
  <c r="F45" i="1"/>
  <c r="F46" i="1"/>
  <c r="F47" i="1"/>
  <c r="F48" i="1"/>
  <c r="F49" i="1"/>
  <c r="F50" i="1"/>
  <c r="F51" i="1"/>
  <c r="F52" i="1"/>
  <c r="F53" i="1"/>
  <c r="O10" i="3"/>
  <c r="O9" i="3" s="1"/>
  <c r="O70" i="3" s="1"/>
  <c r="F28" i="3"/>
  <c r="K10" i="3"/>
  <c r="K9" i="3" s="1"/>
  <c r="F72" i="3"/>
  <c r="D72" i="3"/>
  <c r="G71" i="3"/>
  <c r="F71" i="3"/>
  <c r="D71" i="3"/>
  <c r="F70" i="3"/>
  <c r="D70" i="3"/>
  <c r="G69" i="3"/>
  <c r="F69" i="3"/>
  <c r="E69" i="3"/>
  <c r="D69" i="3"/>
  <c r="G25" i="3"/>
  <c r="F25" i="3"/>
  <c r="E25" i="3"/>
  <c r="G23" i="3"/>
  <c r="E23" i="3"/>
  <c r="G68" i="3"/>
  <c r="F68" i="3"/>
  <c r="E68" i="3"/>
  <c r="D68" i="3"/>
  <c r="G67" i="3"/>
  <c r="F67" i="3"/>
  <c r="E67" i="3"/>
  <c r="D67" i="3"/>
  <c r="F65" i="3"/>
  <c r="D65" i="3"/>
  <c r="G65" i="3"/>
  <c r="E65" i="3"/>
  <c r="G22" i="3"/>
  <c r="F22" i="3"/>
  <c r="E22" i="3"/>
  <c r="D22" i="3"/>
  <c r="G20" i="3"/>
  <c r="F20" i="3"/>
  <c r="E20" i="3"/>
  <c r="D20" i="3"/>
  <c r="G64" i="3"/>
  <c r="F64" i="3"/>
  <c r="E64" i="3"/>
  <c r="D64" i="3"/>
  <c r="G63" i="3"/>
  <c r="F63" i="3"/>
  <c r="E63" i="3"/>
  <c r="D63" i="3"/>
  <c r="G61" i="3"/>
  <c r="F61" i="3"/>
  <c r="E61" i="3"/>
  <c r="D61" i="3"/>
  <c r="G60" i="3"/>
  <c r="F60" i="3"/>
  <c r="E60" i="3"/>
  <c r="D60" i="3"/>
  <c r="G59" i="3"/>
  <c r="F59" i="3"/>
  <c r="E59" i="3"/>
  <c r="D59" i="3"/>
  <c r="L58" i="3"/>
  <c r="M27" i="3" s="1"/>
  <c r="M26" i="3" s="1"/>
  <c r="H58" i="3"/>
  <c r="G58" i="3"/>
  <c r="F58" i="3"/>
  <c r="E58" i="3"/>
  <c r="G57" i="3"/>
  <c r="F57" i="3"/>
  <c r="E57" i="3"/>
  <c r="D57" i="3"/>
  <c r="G62" i="3"/>
  <c r="F62" i="3"/>
  <c r="E62" i="3"/>
  <c r="D62" i="3"/>
  <c r="G56" i="3"/>
  <c r="F56" i="3"/>
  <c r="E56" i="3"/>
  <c r="D56" i="3"/>
  <c r="G55" i="3"/>
  <c r="F55" i="3"/>
  <c r="E55" i="3"/>
  <c r="D55" i="3"/>
  <c r="G54" i="3"/>
  <c r="F54" i="3"/>
  <c r="E54" i="3"/>
  <c r="D54" i="3"/>
  <c r="G52" i="3"/>
  <c r="F52" i="3"/>
  <c r="E52" i="3"/>
  <c r="D52" i="3"/>
  <c r="G51" i="3"/>
  <c r="F51" i="3"/>
  <c r="E51" i="3"/>
  <c r="D51" i="3"/>
  <c r="G50" i="3"/>
  <c r="F50" i="3"/>
  <c r="E50" i="3"/>
  <c r="D50" i="3"/>
  <c r="G49" i="3"/>
  <c r="F49" i="3"/>
  <c r="E49" i="3"/>
  <c r="D49" i="3"/>
  <c r="G48" i="3"/>
  <c r="F48" i="3"/>
  <c r="E48" i="3"/>
  <c r="D48" i="3"/>
  <c r="G47" i="3"/>
  <c r="F47" i="3"/>
  <c r="E47" i="3"/>
  <c r="D47" i="3"/>
  <c r="G46" i="3"/>
  <c r="F46" i="3"/>
  <c r="E46" i="3"/>
  <c r="D46" i="3"/>
  <c r="G45" i="3"/>
  <c r="F45" i="3"/>
  <c r="E45" i="3"/>
  <c r="D45" i="3"/>
  <c r="G44" i="3"/>
  <c r="F44" i="3"/>
  <c r="E44" i="3"/>
  <c r="D44" i="3"/>
  <c r="G43" i="3"/>
  <c r="F43" i="3"/>
  <c r="E43" i="3"/>
  <c r="D43" i="3"/>
  <c r="G42" i="3"/>
  <c r="F42" i="3"/>
  <c r="E42" i="3"/>
  <c r="D42" i="3"/>
  <c r="G41" i="3"/>
  <c r="F41" i="3"/>
  <c r="E41" i="3"/>
  <c r="D41" i="3"/>
  <c r="G40" i="3"/>
  <c r="F40" i="3"/>
  <c r="E40" i="3"/>
  <c r="D40" i="3"/>
  <c r="G39" i="3"/>
  <c r="F39" i="3"/>
  <c r="E39" i="3"/>
  <c r="D39" i="3"/>
  <c r="G38" i="3"/>
  <c r="F38" i="3"/>
  <c r="E38" i="3"/>
  <c r="D38" i="3"/>
  <c r="G37" i="3"/>
  <c r="F37" i="3"/>
  <c r="E37" i="3"/>
  <c r="D37" i="3"/>
  <c r="G36" i="3"/>
  <c r="F36" i="3"/>
  <c r="E36" i="3"/>
  <c r="D36" i="3"/>
  <c r="G35" i="3"/>
  <c r="F35" i="3"/>
  <c r="E35" i="3"/>
  <c r="D35" i="3"/>
  <c r="G34" i="3"/>
  <c r="F34" i="3"/>
  <c r="E34" i="3"/>
  <c r="D34" i="3"/>
  <c r="G32" i="3"/>
  <c r="F32" i="3"/>
  <c r="E32" i="3"/>
  <c r="D32" i="3"/>
  <c r="G31" i="3"/>
  <c r="F31" i="3"/>
  <c r="E31" i="3"/>
  <c r="D31" i="3"/>
  <c r="G30" i="3"/>
  <c r="F30" i="3"/>
  <c r="E30" i="3"/>
  <c r="G29" i="3"/>
  <c r="F29" i="3"/>
  <c r="E29" i="3"/>
  <c r="D29" i="3"/>
  <c r="H28" i="3"/>
  <c r="G28" i="3"/>
  <c r="E28" i="3"/>
  <c r="F27" i="3"/>
  <c r="D27" i="3"/>
  <c r="G19" i="3"/>
  <c r="F19" i="3"/>
  <c r="E19" i="3"/>
  <c r="D19" i="3"/>
  <c r="G18" i="3"/>
  <c r="F18" i="3"/>
  <c r="E18" i="3"/>
  <c r="D18" i="3"/>
  <c r="G17" i="3"/>
  <c r="F17" i="3"/>
  <c r="E17" i="3"/>
  <c r="D17" i="3"/>
  <c r="G16" i="3"/>
  <c r="F16" i="3"/>
  <c r="E16" i="3"/>
  <c r="D16" i="3"/>
  <c r="G15" i="3"/>
  <c r="F15" i="3"/>
  <c r="E15" i="3"/>
  <c r="D15" i="3"/>
  <c r="L14" i="3"/>
  <c r="F14" i="3"/>
  <c r="H14" i="3"/>
  <c r="G14" i="3"/>
  <c r="E14" i="3"/>
  <c r="G13" i="3"/>
  <c r="F13" i="3"/>
  <c r="E13" i="3"/>
  <c r="D13" i="3"/>
  <c r="G12" i="3"/>
  <c r="F12" i="3"/>
  <c r="E12" i="3"/>
  <c r="D12" i="3"/>
  <c r="L11" i="3"/>
  <c r="H11" i="3"/>
  <c r="G11" i="3"/>
  <c r="E11" i="3"/>
  <c r="F63" i="2"/>
  <c r="D63" i="2"/>
  <c r="F62" i="2"/>
  <c r="D62" i="2"/>
  <c r="F61" i="2"/>
  <c r="D61" i="2"/>
  <c r="G60" i="2"/>
  <c r="F60" i="2"/>
  <c r="E60" i="2"/>
  <c r="D60" i="2"/>
  <c r="G59" i="2"/>
  <c r="F59" i="2"/>
  <c r="E59" i="2"/>
  <c r="D59" i="2"/>
  <c r="G58" i="2"/>
  <c r="F58" i="2"/>
  <c r="E58" i="2"/>
  <c r="D58" i="2"/>
  <c r="D54" i="2"/>
  <c r="G20" i="2"/>
  <c r="F20" i="2"/>
  <c r="E20" i="2"/>
  <c r="D20" i="2"/>
  <c r="G19" i="2"/>
  <c r="F19" i="2"/>
  <c r="E19" i="2"/>
  <c r="D19" i="2"/>
  <c r="G18" i="2"/>
  <c r="F18" i="2"/>
  <c r="E18" i="2"/>
  <c r="D18" i="2"/>
  <c r="G17" i="2"/>
  <c r="F17" i="2"/>
  <c r="E17" i="2"/>
  <c r="D17" i="2"/>
  <c r="G16" i="2"/>
  <c r="F16" i="2"/>
  <c r="E16" i="2"/>
  <c r="D16" i="2"/>
  <c r="G53" i="2"/>
  <c r="F53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G48" i="2"/>
  <c r="F48" i="2"/>
  <c r="E48" i="2"/>
  <c r="G46" i="2"/>
  <c r="F46" i="2"/>
  <c r="E46" i="2"/>
  <c r="D46" i="2"/>
  <c r="G45" i="2"/>
  <c r="F45" i="2"/>
  <c r="E45" i="2"/>
  <c r="D45" i="2"/>
  <c r="G44" i="2"/>
  <c r="F44" i="2"/>
  <c r="E44" i="2"/>
  <c r="D44" i="2"/>
  <c r="G43" i="2"/>
  <c r="F43" i="2"/>
  <c r="E43" i="2"/>
  <c r="D43" i="2"/>
  <c r="G42" i="2"/>
  <c r="F42" i="2"/>
  <c r="E42" i="2"/>
  <c r="D42" i="2"/>
  <c r="G41" i="2"/>
  <c r="F41" i="2"/>
  <c r="E41" i="2"/>
  <c r="D41" i="2"/>
  <c r="G40" i="2"/>
  <c r="F40" i="2"/>
  <c r="E40" i="2"/>
  <c r="D40" i="2"/>
  <c r="G39" i="2"/>
  <c r="F39" i="2"/>
  <c r="E39" i="2"/>
  <c r="D39" i="2"/>
  <c r="G38" i="2"/>
  <c r="F38" i="2"/>
  <c r="E38" i="2"/>
  <c r="D38" i="2"/>
  <c r="G37" i="2"/>
  <c r="F37" i="2"/>
  <c r="E37" i="2"/>
  <c r="D37" i="2"/>
  <c r="G36" i="2"/>
  <c r="F36" i="2"/>
  <c r="E36" i="2"/>
  <c r="D36" i="2"/>
  <c r="G35" i="2"/>
  <c r="F35" i="2"/>
  <c r="E35" i="2"/>
  <c r="D35" i="2"/>
  <c r="G34" i="2"/>
  <c r="F34" i="2"/>
  <c r="E34" i="2"/>
  <c r="D34" i="2"/>
  <c r="G33" i="2"/>
  <c r="F33" i="2"/>
  <c r="E33" i="2"/>
  <c r="D33" i="2"/>
  <c r="G32" i="2"/>
  <c r="F32" i="2"/>
  <c r="E32" i="2"/>
  <c r="D32" i="2"/>
  <c r="D29" i="2"/>
  <c r="G28" i="2"/>
  <c r="E28" i="2"/>
  <c r="G27" i="2"/>
  <c r="F27" i="2"/>
  <c r="E27" i="2"/>
  <c r="D27" i="2"/>
  <c r="G26" i="2"/>
  <c r="F26" i="2"/>
  <c r="E26" i="2"/>
  <c r="D26" i="2"/>
  <c r="G25" i="2"/>
  <c r="F25" i="2"/>
  <c r="E25" i="2"/>
  <c r="D25" i="2"/>
  <c r="K24" i="2"/>
  <c r="I24" i="2"/>
  <c r="F24" i="2"/>
  <c r="D24" i="2"/>
  <c r="F22" i="2"/>
  <c r="D22" i="2"/>
  <c r="G13" i="2"/>
  <c r="F13" i="2"/>
  <c r="E13" i="2"/>
  <c r="D13" i="2"/>
  <c r="G12" i="2"/>
  <c r="F12" i="2"/>
  <c r="E12" i="2"/>
  <c r="D12" i="2"/>
  <c r="G11" i="2"/>
  <c r="F11" i="2"/>
  <c r="E11" i="2"/>
  <c r="D11" i="2"/>
  <c r="F9" i="2"/>
  <c r="D9" i="2"/>
  <c r="D53" i="1"/>
  <c r="D52" i="1"/>
  <c r="D51" i="1"/>
  <c r="D50" i="1"/>
  <c r="G49" i="1"/>
  <c r="E49" i="1"/>
  <c r="D49" i="1"/>
  <c r="O48" i="1"/>
  <c r="M48" i="1"/>
  <c r="K48" i="1"/>
  <c r="I48" i="1"/>
  <c r="E48" i="1" s="1"/>
  <c r="D48" i="1"/>
  <c r="G47" i="1"/>
  <c r="E47" i="1"/>
  <c r="D47" i="1"/>
  <c r="G46" i="1"/>
  <c r="E46" i="1"/>
  <c r="D46" i="1"/>
  <c r="G45" i="1"/>
  <c r="E45" i="1"/>
  <c r="D45" i="1"/>
  <c r="G44" i="1"/>
  <c r="E44" i="1"/>
  <c r="D44" i="1"/>
  <c r="E43" i="1" s="1"/>
  <c r="E42" i="1" s="1"/>
  <c r="D42" i="1"/>
  <c r="G41" i="1"/>
  <c r="E41" i="1"/>
  <c r="D41" i="1"/>
  <c r="D40" i="1"/>
  <c r="G39" i="1"/>
  <c r="E39" i="1"/>
  <c r="D39" i="1"/>
  <c r="E38" i="1" s="1"/>
  <c r="E37" i="1" s="1"/>
  <c r="D37" i="1"/>
  <c r="G36" i="1"/>
  <c r="E36" i="1"/>
  <c r="D36" i="1"/>
  <c r="G35" i="1"/>
  <c r="E35" i="1"/>
  <c r="D35" i="1"/>
  <c r="G34" i="1"/>
  <c r="E34" i="1"/>
  <c r="D34" i="1"/>
  <c r="G33" i="1"/>
  <c r="E33" i="1"/>
  <c r="D33" i="1"/>
  <c r="E32" i="1" s="1"/>
  <c r="E31" i="1" s="1"/>
  <c r="D31" i="1"/>
  <c r="D29" i="1"/>
  <c r="G28" i="1"/>
  <c r="E28" i="1"/>
  <c r="D28" i="1"/>
  <c r="G27" i="1"/>
  <c r="E27" i="1"/>
  <c r="D27" i="1"/>
  <c r="G26" i="1"/>
  <c r="E26" i="1"/>
  <c r="D26" i="1"/>
  <c r="G25" i="1"/>
  <c r="E25" i="1"/>
  <c r="D25" i="1"/>
  <c r="G24" i="1"/>
  <c r="E24" i="1"/>
  <c r="D24" i="1"/>
  <c r="G23" i="1"/>
  <c r="E23" i="1"/>
  <c r="D23" i="1"/>
  <c r="G22" i="1"/>
  <c r="E22" i="1"/>
  <c r="D22" i="1"/>
  <c r="O21" i="1"/>
  <c r="O19" i="1" s="1"/>
  <c r="M21" i="1"/>
  <c r="M19" i="1" s="1"/>
  <c r="K21" i="1"/>
  <c r="K19" i="1" s="1"/>
  <c r="I21" i="1"/>
  <c r="I19" i="1" s="1"/>
  <c r="D21" i="1"/>
  <c r="G20" i="1"/>
  <c r="E20" i="1"/>
  <c r="D20" i="1"/>
  <c r="D19" i="1"/>
  <c r="G18" i="1"/>
  <c r="E18" i="1"/>
  <c r="D18" i="1"/>
  <c r="K17" i="1"/>
  <c r="G17" i="1" s="1"/>
  <c r="I17" i="1"/>
  <c r="E17" i="1" s="1"/>
  <c r="D17" i="1"/>
  <c r="G16" i="1"/>
  <c r="E16" i="1"/>
  <c r="D16" i="1"/>
  <c r="G15" i="1"/>
  <c r="E15" i="1"/>
  <c r="D15" i="1"/>
  <c r="G14" i="1"/>
  <c r="E14" i="1"/>
  <c r="D14" i="1"/>
  <c r="G13" i="1"/>
  <c r="E13" i="1"/>
  <c r="D13" i="1"/>
  <c r="G12" i="1"/>
  <c r="E12" i="1"/>
  <c r="D12" i="1"/>
  <c r="O11" i="1"/>
  <c r="O10" i="1" s="1"/>
  <c r="M11" i="1"/>
  <c r="M10" i="1" s="1"/>
  <c r="K11" i="1"/>
  <c r="I11" i="1"/>
  <c r="D11" i="1"/>
  <c r="D10" i="1"/>
  <c r="G9" i="3" l="1"/>
  <c r="K70" i="3"/>
  <c r="G32" i="1"/>
  <c r="G31" i="1" s="1"/>
  <c r="F57" i="2"/>
  <c r="G55" i="2" s="1"/>
  <c r="G54" i="2" s="1"/>
  <c r="E10" i="2"/>
  <c r="E9" i="2" s="1"/>
  <c r="G10" i="2"/>
  <c r="G9" i="2" s="1"/>
  <c r="E15" i="2"/>
  <c r="E14" i="2" s="1"/>
  <c r="G24" i="2"/>
  <c r="G23" i="2" s="1"/>
  <c r="G22" i="2" s="1"/>
  <c r="K23" i="2"/>
  <c r="K22" i="2" s="1"/>
  <c r="K61" i="2" s="1"/>
  <c r="K62" i="2" s="1"/>
  <c r="D31" i="2"/>
  <c r="E30" i="2" s="1"/>
  <c r="E29" i="2" s="1"/>
  <c r="G15" i="2"/>
  <c r="G14" i="2" s="1"/>
  <c r="E24" i="2"/>
  <c r="E23" i="2" s="1"/>
  <c r="E22" i="2" s="1"/>
  <c r="I23" i="2"/>
  <c r="I22" i="2" s="1"/>
  <c r="I61" i="2" s="1"/>
  <c r="I62" i="2" s="1"/>
  <c r="F31" i="2"/>
  <c r="G30" i="2" s="1"/>
  <c r="G29" i="2" s="1"/>
  <c r="D57" i="2"/>
  <c r="E55" i="2" s="1"/>
  <c r="E54" i="2" s="1"/>
  <c r="D58" i="3"/>
  <c r="D28" i="3"/>
  <c r="I27" i="3"/>
  <c r="I26" i="3" s="1"/>
  <c r="E26" i="3" s="1"/>
  <c r="I52" i="1"/>
  <c r="G21" i="1"/>
  <c r="M40" i="1"/>
  <c r="K40" i="1"/>
  <c r="I10" i="3"/>
  <c r="I9" i="3" s="1"/>
  <c r="D14" i="3"/>
  <c r="M29" i="1"/>
  <c r="I40" i="1"/>
  <c r="E21" i="1"/>
  <c r="O40" i="1"/>
  <c r="G19" i="1"/>
  <c r="K52" i="1"/>
  <c r="D30" i="3"/>
  <c r="M10" i="3"/>
  <c r="M9" i="3" s="1"/>
  <c r="M70" i="3" s="1"/>
  <c r="D23" i="3"/>
  <c r="G10" i="3"/>
  <c r="G27" i="3"/>
  <c r="K72" i="3"/>
  <c r="D11" i="3"/>
  <c r="F11" i="3"/>
  <c r="F23" i="3"/>
  <c r="M52" i="1"/>
  <c r="E52" i="1" s="1"/>
  <c r="E19" i="1"/>
  <c r="E11" i="1"/>
  <c r="O29" i="1"/>
  <c r="G48" i="1"/>
  <c r="G11" i="1"/>
  <c r="O52" i="1"/>
  <c r="I53" i="1"/>
  <c r="E40" i="1"/>
  <c r="I10" i="1"/>
  <c r="K10" i="1"/>
  <c r="E9" i="3" l="1"/>
  <c r="I70" i="3"/>
  <c r="I63" i="2"/>
  <c r="E62" i="2"/>
  <c r="K63" i="2"/>
  <c r="G62" i="2"/>
  <c r="E27" i="3"/>
  <c r="O53" i="1"/>
  <c r="K53" i="1"/>
  <c r="G53" i="1" s="1"/>
  <c r="G40" i="1"/>
  <c r="E70" i="3"/>
  <c r="M53" i="1"/>
  <c r="E53" i="1" s="1"/>
  <c r="E10" i="3"/>
  <c r="I71" i="3"/>
  <c r="G52" i="1"/>
  <c r="E10" i="1"/>
  <c r="I29" i="1"/>
  <c r="E29" i="1" s="1"/>
  <c r="K29" i="1"/>
  <c r="G29" i="1" s="1"/>
  <c r="G10" i="1"/>
  <c r="O72" i="3" l="1"/>
  <c r="G70" i="3"/>
  <c r="I72" i="3"/>
  <c r="M71" i="3" l="1"/>
  <c r="G72" i="3"/>
  <c r="M72" i="3" l="1"/>
  <c r="E72" i="3" s="1"/>
  <c r="E71" i="3"/>
  <c r="G61" i="2"/>
  <c r="G63" i="2"/>
  <c r="E61" i="2"/>
  <c r="E63" i="2"/>
</calcChain>
</file>

<file path=xl/sharedStrings.xml><?xml version="1.0" encoding="utf-8"?>
<sst xmlns="http://schemas.openxmlformats.org/spreadsheetml/2006/main" count="218" uniqueCount="182">
  <si>
    <t>재무상태표</t>
    <phoneticPr fontId="4" type="noConversion"/>
  </si>
  <si>
    <t>회사명 : 서울시립대학교 산학협력단 학교기업 합산</t>
    <phoneticPr fontId="6" type="noConversion"/>
  </si>
  <si>
    <t>(단위 : 원)</t>
    <phoneticPr fontId="4" type="noConversion"/>
  </si>
  <si>
    <t>과    목</t>
  </si>
  <si>
    <t>합산</t>
    <phoneticPr fontId="6" type="noConversion"/>
  </si>
  <si>
    <t>더고구마</t>
    <phoneticPr fontId="6" type="noConversion"/>
  </si>
  <si>
    <t>시공간분석연구소</t>
    <phoneticPr fontId="6" type="noConversion"/>
  </si>
  <si>
    <t>손익계산서</t>
    <phoneticPr fontId="4" type="noConversion"/>
  </si>
  <si>
    <t>Ⅰ.매출액</t>
  </si>
  <si>
    <t xml:space="preserve">     당기상품매입액</t>
  </si>
  <si>
    <t xml:space="preserve">     기말상품재고액</t>
  </si>
  <si>
    <t>Ⅳ.판매비와관리비</t>
  </si>
  <si>
    <t>현금흐름표</t>
    <phoneticPr fontId="4" type="noConversion"/>
  </si>
  <si>
    <t>(단위 : 원)</t>
  </si>
  <si>
    <t xml:space="preserve">    출연기본금의 증가</t>
    <phoneticPr fontId="6" type="noConversion"/>
  </si>
  <si>
    <t>자금의 증감</t>
    <phoneticPr fontId="6" type="noConversion"/>
  </si>
  <si>
    <t>기초의 현금</t>
    <phoneticPr fontId="6" type="noConversion"/>
  </si>
  <si>
    <t>기말의 현금</t>
    <phoneticPr fontId="6" type="noConversion"/>
  </si>
  <si>
    <t>제13(당)기 2024년3월1일 ~ 2025년2월28일</t>
    <phoneticPr fontId="4" type="noConversion"/>
  </si>
  <si>
    <t>관</t>
    <phoneticPr fontId="3" type="noConversion"/>
  </si>
  <si>
    <t>항</t>
    <phoneticPr fontId="3" type="noConversion"/>
  </si>
  <si>
    <t>목</t>
    <phoneticPr fontId="3" type="noConversion"/>
  </si>
  <si>
    <t xml:space="preserve"> 1. 당좌자산</t>
    <phoneticPr fontId="3" type="noConversion"/>
  </si>
  <si>
    <t>1) 현금성자산</t>
    <phoneticPr fontId="3" type="noConversion"/>
  </si>
  <si>
    <t>2) 매출채권</t>
    <phoneticPr fontId="3" type="noConversion"/>
  </si>
  <si>
    <t>3) 대손충당금</t>
    <phoneticPr fontId="3" type="noConversion"/>
  </si>
  <si>
    <t>4) 미수금</t>
    <phoneticPr fontId="3" type="noConversion"/>
  </si>
  <si>
    <t>5) 부가세대급금</t>
    <phoneticPr fontId="3" type="noConversion"/>
  </si>
  <si>
    <t>1) 상품</t>
    <phoneticPr fontId="3" type="noConversion"/>
  </si>
  <si>
    <t>2. 재고자산</t>
    <phoneticPr fontId="3" type="noConversion"/>
  </si>
  <si>
    <t>1. 투자자산</t>
    <phoneticPr fontId="3" type="noConversion"/>
  </si>
  <si>
    <t>2. 유형자산</t>
    <phoneticPr fontId="3" type="noConversion"/>
  </si>
  <si>
    <t>1) 기계기구</t>
    <phoneticPr fontId="6" type="noConversion"/>
  </si>
  <si>
    <t>(감가상각누계액)</t>
    <phoneticPr fontId="3" type="noConversion"/>
  </si>
  <si>
    <t>2) 국고보조금</t>
    <phoneticPr fontId="3" type="noConversion"/>
  </si>
  <si>
    <t>3) 집기비품</t>
    <phoneticPr fontId="3" type="noConversion"/>
  </si>
  <si>
    <t>3. 무형자산</t>
    <phoneticPr fontId="3" type="noConversion"/>
  </si>
  <si>
    <t>4. 기타비유동자산</t>
    <phoneticPr fontId="3" type="noConversion"/>
  </si>
  <si>
    <t>1) 예수금</t>
    <phoneticPr fontId="3" type="noConversion"/>
  </si>
  <si>
    <t>2) 부가세예수금</t>
    <phoneticPr fontId="3" type="noConversion"/>
  </si>
  <si>
    <t>3) 미지급비용</t>
    <phoneticPr fontId="3" type="noConversion"/>
  </si>
  <si>
    <t>4) 미지급금</t>
    <phoneticPr fontId="3" type="noConversion"/>
  </si>
  <si>
    <t>1. 유동부채</t>
    <phoneticPr fontId="3" type="noConversion"/>
  </si>
  <si>
    <t>1. 비유동부채</t>
    <phoneticPr fontId="3" type="noConversion"/>
  </si>
  <si>
    <t xml:space="preserve">  Ⅰ. 유동부채</t>
    <phoneticPr fontId="3" type="noConversion"/>
  </si>
  <si>
    <t xml:space="preserve">  Ⅱ. 비유동부채</t>
    <phoneticPr fontId="3" type="noConversion"/>
  </si>
  <si>
    <t xml:space="preserve">  Ⅱ. 비유동자산</t>
    <phoneticPr fontId="3" type="noConversion"/>
  </si>
  <si>
    <t xml:space="preserve">  Ⅰ. 유동자산</t>
    <phoneticPr fontId="3" type="noConversion"/>
  </si>
  <si>
    <t>1) 퇴직급여충당부채</t>
    <phoneticPr fontId="3" type="noConversion"/>
  </si>
  <si>
    <t>1. 자본금</t>
    <phoneticPr fontId="3" type="noConversion"/>
  </si>
  <si>
    <t>1) 출연기본금</t>
    <phoneticPr fontId="3" type="noConversion"/>
  </si>
  <si>
    <t xml:space="preserve">  Ⅰ. 자본금</t>
    <phoneticPr fontId="3" type="noConversion"/>
  </si>
  <si>
    <t xml:space="preserve">  Ⅱ. 자본잉여금</t>
    <phoneticPr fontId="3" type="noConversion"/>
  </si>
  <si>
    <t xml:space="preserve">  Ⅲ. 자본조정</t>
    <phoneticPr fontId="3" type="noConversion"/>
  </si>
  <si>
    <t xml:space="preserve">  Ⅳ. 기타포괄손익누계액</t>
    <phoneticPr fontId="3" type="noConversion"/>
  </si>
  <si>
    <t xml:space="preserve">  Ⅴ. 운영차액</t>
    <phoneticPr fontId="4" type="noConversion"/>
  </si>
  <si>
    <t>1) 전기이월운영차손익</t>
    <phoneticPr fontId="4" type="noConversion"/>
  </si>
  <si>
    <t>2) 당기운영차손익</t>
    <phoneticPr fontId="4" type="noConversion"/>
  </si>
  <si>
    <t>3) 전기오류수정손실</t>
    <phoneticPr fontId="4" type="noConversion"/>
  </si>
  <si>
    <t>자               산</t>
    <phoneticPr fontId="3" type="noConversion"/>
  </si>
  <si>
    <t>자 산 총 계</t>
    <phoneticPr fontId="3" type="noConversion"/>
  </si>
  <si>
    <t>부               채</t>
    <phoneticPr fontId="3" type="noConversion"/>
  </si>
  <si>
    <t>부 채 총 계</t>
    <phoneticPr fontId="3" type="noConversion"/>
  </si>
  <si>
    <t>기  본  금(자본금)</t>
    <phoneticPr fontId="3" type="noConversion"/>
  </si>
  <si>
    <t>자 본 총 계</t>
    <phoneticPr fontId="3" type="noConversion"/>
  </si>
  <si>
    <t>1. 매출액</t>
    <phoneticPr fontId="3" type="noConversion"/>
  </si>
  <si>
    <t>1) 상품매출</t>
    <phoneticPr fontId="3" type="noConversion"/>
  </si>
  <si>
    <t>2) 연구용역수입</t>
    <phoneticPr fontId="3" type="noConversion"/>
  </si>
  <si>
    <t>3) 매출</t>
    <phoneticPr fontId="3" type="noConversion"/>
  </si>
  <si>
    <t>1) 상품매출원가</t>
    <phoneticPr fontId="3" type="noConversion"/>
  </si>
  <si>
    <t xml:space="preserve">     기초상품재고액</t>
    <phoneticPr fontId="3" type="noConversion"/>
  </si>
  <si>
    <t>2) 기타매출원가</t>
    <phoneticPr fontId="4" type="noConversion"/>
  </si>
  <si>
    <t>1. 매출원가</t>
    <phoneticPr fontId="3" type="noConversion"/>
  </si>
  <si>
    <t>1. 판매비와관리비</t>
    <phoneticPr fontId="3" type="noConversion"/>
  </si>
  <si>
    <t>1) 인건비</t>
    <phoneticPr fontId="3" type="noConversion"/>
  </si>
  <si>
    <t>2) 복리후생비</t>
    <phoneticPr fontId="6" type="noConversion"/>
  </si>
  <si>
    <t xml:space="preserve">    직원급여</t>
    <phoneticPr fontId="3" type="noConversion"/>
  </si>
  <si>
    <t xml:space="preserve">    퇴직급여</t>
    <phoneticPr fontId="3" type="noConversion"/>
  </si>
  <si>
    <t>3) 여비교통비</t>
    <phoneticPr fontId="3" type="noConversion"/>
  </si>
  <si>
    <t>4) 통신비</t>
    <phoneticPr fontId="3" type="noConversion"/>
  </si>
  <si>
    <t>5) 세금과공과금</t>
    <phoneticPr fontId="3" type="noConversion"/>
  </si>
  <si>
    <t>6) 감가상각비</t>
    <phoneticPr fontId="3" type="noConversion"/>
  </si>
  <si>
    <t>7) 경상연구개발비</t>
    <phoneticPr fontId="4" type="noConversion"/>
  </si>
  <si>
    <t>8) 수선비</t>
    <phoneticPr fontId="4" type="noConversion"/>
  </si>
  <si>
    <t>9) 보험료</t>
    <phoneticPr fontId="4" type="noConversion"/>
  </si>
  <si>
    <t>10) 운반비</t>
    <phoneticPr fontId="4" type="noConversion"/>
  </si>
  <si>
    <t>11) 교육훈련비</t>
    <phoneticPr fontId="3" type="noConversion"/>
  </si>
  <si>
    <t>12) 도서인쇄비</t>
    <phoneticPr fontId="3" type="noConversion"/>
  </si>
  <si>
    <t>13) 유인물비</t>
    <phoneticPr fontId="3" type="noConversion"/>
  </si>
  <si>
    <t>14) 회의비</t>
    <phoneticPr fontId="3" type="noConversion"/>
  </si>
  <si>
    <t>1. 영업외수익</t>
    <phoneticPr fontId="3" type="noConversion"/>
  </si>
  <si>
    <t>1. 영업외비용</t>
    <phoneticPr fontId="3" type="noConversion"/>
  </si>
  <si>
    <t>1) 현장실습비</t>
    <phoneticPr fontId="3" type="noConversion"/>
  </si>
  <si>
    <t>2) 기타영업외비용</t>
    <phoneticPr fontId="3" type="noConversion"/>
  </si>
  <si>
    <t xml:space="preserve">    잡손실</t>
    <phoneticPr fontId="3" type="noConversion"/>
  </si>
  <si>
    <t xml:space="preserve">    기관공통경비</t>
    <phoneticPr fontId="3" type="noConversion"/>
  </si>
  <si>
    <t xml:space="preserve">    기타영업외비용</t>
    <phoneticPr fontId="3" type="noConversion"/>
  </si>
  <si>
    <t>1) 이자수익</t>
    <phoneticPr fontId="3" type="noConversion"/>
  </si>
  <si>
    <t>2) 유형자산처분이익</t>
    <phoneticPr fontId="3" type="noConversion"/>
  </si>
  <si>
    <t>3) 국고보조금수익</t>
    <phoneticPr fontId="3" type="noConversion"/>
  </si>
  <si>
    <t>4) 잡이익</t>
    <phoneticPr fontId="3" type="noConversion"/>
  </si>
  <si>
    <t>5) 기부금</t>
    <phoneticPr fontId="3" type="noConversion"/>
  </si>
  <si>
    <t>2) 연구용역수입</t>
    <phoneticPr fontId="6" type="noConversion"/>
  </si>
  <si>
    <t>1) 상품매출</t>
    <phoneticPr fontId="6" type="noConversion"/>
  </si>
  <si>
    <t>2. 영업외수익</t>
    <phoneticPr fontId="3" type="noConversion"/>
  </si>
  <si>
    <t>1) 이자수익</t>
    <phoneticPr fontId="6" type="noConversion"/>
  </si>
  <si>
    <t>2) 전기오류수정이익</t>
    <phoneticPr fontId="4" type="noConversion"/>
  </si>
  <si>
    <t>3) 국고보조금수익</t>
    <phoneticPr fontId="4" type="noConversion"/>
  </si>
  <si>
    <t>4) 잡이익</t>
    <phoneticPr fontId="6" type="noConversion"/>
  </si>
  <si>
    <t>5) 기부금수익</t>
    <phoneticPr fontId="6" type="noConversion"/>
  </si>
  <si>
    <r>
      <rPr>
        <sz val="10"/>
        <color theme="1"/>
        <rFont val="맑은 고딕"/>
        <family val="3"/>
        <charset val="129"/>
      </rPr>
      <t>Ⅰ</t>
    </r>
    <r>
      <rPr>
        <sz val="10"/>
        <color theme="1"/>
        <rFont val="맑은 고딕"/>
        <family val="3"/>
        <charset val="129"/>
        <scheme val="minor"/>
      </rPr>
      <t>. 손익계정수입</t>
    </r>
    <phoneticPr fontId="3" type="noConversion"/>
  </si>
  <si>
    <t>2. 인건비지출액</t>
    <phoneticPr fontId="3" type="noConversion"/>
  </si>
  <si>
    <t>3. 판매비와관리비</t>
    <phoneticPr fontId="3" type="noConversion"/>
  </si>
  <si>
    <t>4. 영업외비용</t>
    <phoneticPr fontId="3" type="noConversion"/>
  </si>
  <si>
    <t>1) 직원급여</t>
    <phoneticPr fontId="6" type="noConversion"/>
  </si>
  <si>
    <t>2) 퇴직급여</t>
    <phoneticPr fontId="6" type="noConversion"/>
  </si>
  <si>
    <t>1) 복리후생비</t>
    <phoneticPr fontId="6" type="noConversion"/>
  </si>
  <si>
    <t>2) 여비교통비</t>
    <phoneticPr fontId="6" type="noConversion"/>
  </si>
  <si>
    <t>3) 통신비</t>
    <phoneticPr fontId="4" type="noConversion"/>
  </si>
  <si>
    <t>4) 세금과공과</t>
    <phoneticPr fontId="6" type="noConversion"/>
  </si>
  <si>
    <t>5) 수선비</t>
    <phoneticPr fontId="4" type="noConversion"/>
  </si>
  <si>
    <t>6) 보험료</t>
    <phoneticPr fontId="4" type="noConversion"/>
  </si>
  <si>
    <t>7) 차량유지비</t>
    <phoneticPr fontId="6" type="noConversion"/>
  </si>
  <si>
    <t>8) 경상연구개발비</t>
    <phoneticPr fontId="4" type="noConversion"/>
  </si>
  <si>
    <t>9) 운반비</t>
    <phoneticPr fontId="6" type="noConversion"/>
  </si>
  <si>
    <t>10) 교육훈련비</t>
    <phoneticPr fontId="4" type="noConversion"/>
  </si>
  <si>
    <t>11) 도서인쇄비</t>
    <phoneticPr fontId="4" type="noConversion"/>
  </si>
  <si>
    <t>12) 유인물비</t>
    <phoneticPr fontId="4" type="noConversion"/>
  </si>
  <si>
    <t>13) 회의비</t>
    <phoneticPr fontId="6" type="noConversion"/>
  </si>
  <si>
    <t>14) 포장비</t>
    <phoneticPr fontId="4" type="noConversion"/>
  </si>
  <si>
    <t>15) 사무용품비</t>
    <phoneticPr fontId="4" type="noConversion"/>
  </si>
  <si>
    <t>16) 소모품비</t>
    <phoneticPr fontId="6" type="noConversion"/>
  </si>
  <si>
    <t>17) 수수료비용</t>
    <phoneticPr fontId="6" type="noConversion"/>
  </si>
  <si>
    <t>18) 광고선전비</t>
    <phoneticPr fontId="6" type="noConversion"/>
  </si>
  <si>
    <t>19) 협의회비</t>
    <phoneticPr fontId="4" type="noConversion"/>
  </si>
  <si>
    <t>1) 이자비용</t>
    <phoneticPr fontId="4" type="noConversion"/>
  </si>
  <si>
    <t>2) 전기오류수정손실</t>
    <phoneticPr fontId="6" type="noConversion"/>
  </si>
  <si>
    <t>3) 기관공통경비</t>
    <phoneticPr fontId="4" type="noConversion"/>
  </si>
  <si>
    <t>4) 현장실습비</t>
    <phoneticPr fontId="4" type="noConversion"/>
  </si>
  <si>
    <t>5) 잡손실</t>
    <phoneticPr fontId="6" type="noConversion"/>
  </si>
  <si>
    <t>6) 기타영업외비용</t>
    <phoneticPr fontId="4" type="noConversion"/>
  </si>
  <si>
    <t>1. 고정자산매각수입</t>
    <phoneticPr fontId="3" type="noConversion"/>
  </si>
  <si>
    <t>1) 차량의 처분</t>
    <phoneticPr fontId="6" type="noConversion"/>
  </si>
  <si>
    <t>1. 고정자산취득지출</t>
    <phoneticPr fontId="3" type="noConversion"/>
  </si>
  <si>
    <t>1) 집기비품의 취득</t>
    <phoneticPr fontId="6" type="noConversion"/>
  </si>
  <si>
    <t>2) 연구용장비의 취득</t>
    <phoneticPr fontId="6" type="noConversion"/>
  </si>
  <si>
    <t>1. 출연기본금수입</t>
    <phoneticPr fontId="3" type="noConversion"/>
  </si>
  <si>
    <r>
      <rPr>
        <sz val="10"/>
        <color theme="1"/>
        <rFont val="맑은 고딕"/>
        <family val="3"/>
        <charset val="129"/>
      </rPr>
      <t>Ⅵ.</t>
    </r>
    <r>
      <rPr>
        <sz val="10"/>
        <color theme="1"/>
        <rFont val="맑은 고딕"/>
        <family val="3"/>
        <charset val="129"/>
        <scheme val="minor"/>
      </rPr>
      <t xml:space="preserve"> 기본금변동지출</t>
    </r>
    <phoneticPr fontId="6" type="noConversion"/>
  </si>
  <si>
    <t>회  사  명  : 서울시립대학교 산학협력단_ 학교기업 합산</t>
    <phoneticPr fontId="4" type="noConversion"/>
  </si>
  <si>
    <t>자 금 수 입 총 계</t>
    <phoneticPr fontId="3" type="noConversion"/>
  </si>
  <si>
    <t>자 금 지 출 총 계</t>
    <phoneticPr fontId="3" type="noConversion"/>
  </si>
  <si>
    <r>
      <rPr>
        <sz val="10"/>
        <color theme="1"/>
        <rFont val="맑은 고딕"/>
        <family val="3"/>
        <charset val="129"/>
      </rPr>
      <t>Ⅱ</t>
    </r>
    <r>
      <rPr>
        <sz val="10"/>
        <color theme="1"/>
        <rFont val="맑은 고딕"/>
        <family val="3"/>
        <charset val="129"/>
        <scheme val="minor"/>
      </rPr>
      <t>. 자산변동수입</t>
    </r>
    <phoneticPr fontId="6" type="noConversion"/>
  </si>
  <si>
    <r>
      <rPr>
        <sz val="10"/>
        <color theme="1"/>
        <rFont val="맑은 고딕"/>
        <family val="3"/>
        <charset val="129"/>
      </rPr>
      <t>Ⅲ.</t>
    </r>
    <r>
      <rPr>
        <sz val="10"/>
        <color theme="1"/>
        <rFont val="맑은 고딕"/>
        <family val="3"/>
        <charset val="129"/>
        <scheme val="minor"/>
      </rPr>
      <t xml:space="preserve"> 기본금변동수입</t>
    </r>
    <phoneticPr fontId="6" type="noConversion"/>
  </si>
  <si>
    <r>
      <rPr>
        <sz val="10"/>
        <color theme="1"/>
        <rFont val="맑은 고딕"/>
        <family val="3"/>
        <charset val="129"/>
      </rPr>
      <t>Ⅳ</t>
    </r>
    <r>
      <rPr>
        <sz val="10"/>
        <color theme="1"/>
        <rFont val="맑은 고딕"/>
        <family val="3"/>
        <charset val="129"/>
        <scheme val="minor"/>
      </rPr>
      <t>. 손익계정지출</t>
    </r>
    <phoneticPr fontId="6" type="noConversion"/>
  </si>
  <si>
    <r>
      <rPr>
        <sz val="10"/>
        <color theme="1"/>
        <rFont val="맑은 고딕"/>
        <family val="3"/>
        <charset val="129"/>
      </rPr>
      <t>Ⅴ.</t>
    </r>
    <r>
      <rPr>
        <sz val="10"/>
        <color theme="1"/>
        <rFont val="맑은 고딕"/>
        <family val="3"/>
        <charset val="129"/>
        <scheme val="minor"/>
      </rPr>
      <t xml:space="preserve"> 자산변동지출</t>
    </r>
    <phoneticPr fontId="6" type="noConversion"/>
  </si>
  <si>
    <t>운영수익총계</t>
    <phoneticPr fontId="3" type="noConversion"/>
  </si>
  <si>
    <t>운영비용합계</t>
    <phoneticPr fontId="3" type="noConversion"/>
  </si>
  <si>
    <t>당기운영차익</t>
    <phoneticPr fontId="3" type="noConversion"/>
  </si>
  <si>
    <t>운영비용총계</t>
    <phoneticPr fontId="4" type="noConversion"/>
  </si>
  <si>
    <r>
      <rPr>
        <sz val="10"/>
        <rFont val="맑은 고딕"/>
        <family val="3"/>
        <charset val="129"/>
      </rPr>
      <t>Ⅱ</t>
    </r>
    <r>
      <rPr>
        <sz val="10"/>
        <rFont val="맑은 고딕"/>
        <family val="3"/>
        <charset val="129"/>
        <scheme val="minor"/>
      </rPr>
      <t>.영업외수익</t>
    </r>
    <phoneticPr fontId="3" type="noConversion"/>
  </si>
  <si>
    <r>
      <rPr>
        <sz val="10"/>
        <rFont val="맑은 고딕"/>
        <family val="3"/>
        <charset val="129"/>
      </rPr>
      <t>Ⅲ</t>
    </r>
    <r>
      <rPr>
        <sz val="10"/>
        <rFont val="맑은 고딕"/>
        <family val="3"/>
        <charset val="129"/>
        <scheme val="minor"/>
      </rPr>
      <t>.매출원가</t>
    </r>
    <phoneticPr fontId="3" type="noConversion"/>
  </si>
  <si>
    <r>
      <rPr>
        <sz val="10"/>
        <rFont val="맑은 고딕"/>
        <family val="3"/>
        <charset val="129"/>
      </rPr>
      <t>Ⅴ</t>
    </r>
    <r>
      <rPr>
        <sz val="10"/>
        <rFont val="맑은 고딕"/>
        <family val="3"/>
        <charset val="129"/>
        <scheme val="minor"/>
      </rPr>
      <t>.영업외비용</t>
    </r>
    <phoneticPr fontId="3" type="noConversion"/>
  </si>
  <si>
    <t>부채와기본금총계</t>
    <phoneticPr fontId="3" type="noConversion"/>
  </si>
  <si>
    <t>제 14(당)기
금액</t>
    <phoneticPr fontId="4" type="noConversion"/>
  </si>
  <si>
    <t>제13(전)기
금액</t>
    <phoneticPr fontId="4" type="noConversion"/>
  </si>
  <si>
    <t>제14(당)기
금액</t>
    <phoneticPr fontId="4" type="noConversion"/>
  </si>
  <si>
    <t>제 9(당)기
금액</t>
    <phoneticPr fontId="4" type="noConversion"/>
  </si>
  <si>
    <t>제 8(전)기
금액</t>
    <phoneticPr fontId="4" type="noConversion"/>
  </si>
  <si>
    <t>제14(당)기 2025년3월1일 ~ 2026년2월28일</t>
    <phoneticPr fontId="4" type="noConversion"/>
  </si>
  <si>
    <t>15) 강사비</t>
    <phoneticPr fontId="3" type="noConversion"/>
  </si>
  <si>
    <t>16) 협의회비</t>
    <phoneticPr fontId="4" type="noConversion"/>
  </si>
  <si>
    <t>17) 사무용품비</t>
    <phoneticPr fontId="4" type="noConversion"/>
  </si>
  <si>
    <t>18) 소모품비</t>
    <phoneticPr fontId="3" type="noConversion"/>
  </si>
  <si>
    <t>19) 수수료비용</t>
    <phoneticPr fontId="3" type="noConversion"/>
  </si>
  <si>
    <t>20) 광고선전비</t>
    <phoneticPr fontId="3" type="noConversion"/>
  </si>
  <si>
    <t>21) 외주인건비</t>
    <phoneticPr fontId="4" type="noConversion"/>
  </si>
  <si>
    <t>제 13(전)기
금액</t>
    <phoneticPr fontId="4" type="noConversion"/>
  </si>
  <si>
    <t>20) 강사비</t>
    <phoneticPr fontId="4" type="noConversion"/>
  </si>
  <si>
    <t>21) 시험분석비</t>
    <phoneticPr fontId="4" type="noConversion"/>
  </si>
  <si>
    <t>22) 잡비</t>
    <phoneticPr fontId="4" type="noConversion"/>
  </si>
  <si>
    <t>23) 외주인건비</t>
    <phoneticPr fontId="4" type="noConversion"/>
  </si>
  <si>
    <t>24) 학생지원비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</si>
</sst>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\(#,##0\)"/>
    <numFmt numFmtId="177" formatCode="#,##0_);[Red]\(#,##0\)"/>
    <numFmt numFmtId="178" formatCode="_(* #,##0_);_(* \(#,##0\);_(* &quot;-&quot;_);_(@_)"/>
  </numFmts>
  <fonts count="16" x14ac:knownFonts="1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u/>
      <sz val="16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i/>
      <sz val="10"/>
      <name val="Arial"/>
      <family val="2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178" fontId="12" fillId="0" borderId="0" applyFont="0" applyFill="0" applyBorder="0" applyAlignment="0" applyProtection="0"/>
    <xf numFmtId="0" fontId="1" fillId="0" borderId="0"/>
  </cellStyleXfs>
  <cellXfs count="201">
    <xf numFmtId="0" fontId="0" fillId="0" borderId="0" xfId="0">
      <alignment vertical="center"/>
    </xf>
    <xf numFmtId="0" fontId="1" fillId="0" borderId="0" xfId="1"/>
    <xf numFmtId="0" fontId="5" fillId="0" borderId="0" xfId="1" applyFont="1" applyAlignment="1">
      <alignment horizontal="center"/>
    </xf>
    <xf numFmtId="0" fontId="5" fillId="0" borderId="0" xfId="1" applyFont="1"/>
    <xf numFmtId="176" fontId="5" fillId="0" borderId="0" xfId="1" applyNumberFormat="1" applyFont="1"/>
    <xf numFmtId="176" fontId="5" fillId="0" borderId="0" xfId="1" applyNumberFormat="1" applyFont="1" applyAlignment="1">
      <alignment horizontal="center"/>
    </xf>
    <xf numFmtId="176" fontId="5" fillId="0" borderId="0" xfId="1" applyNumberFormat="1" applyFont="1" applyAlignment="1">
      <alignment horizontal="right"/>
    </xf>
    <xf numFmtId="176" fontId="5" fillId="0" borderId="16" xfId="1" applyNumberFormat="1" applyFont="1" applyBorder="1"/>
    <xf numFmtId="176" fontId="5" fillId="0" borderId="17" xfId="1" applyNumberFormat="1" applyFont="1" applyBorder="1"/>
    <xf numFmtId="176" fontId="5" fillId="0" borderId="18" xfId="1" applyNumberFormat="1" applyFont="1" applyBorder="1"/>
    <xf numFmtId="176" fontId="7" fillId="0" borderId="16" xfId="1" applyNumberFormat="1" applyFont="1" applyBorder="1"/>
    <xf numFmtId="176" fontId="7" fillId="0" borderId="19" xfId="1" applyNumberFormat="1" applyFont="1" applyBorder="1"/>
    <xf numFmtId="176" fontId="7" fillId="0" borderId="18" xfId="1" applyNumberFormat="1" applyFont="1" applyBorder="1"/>
    <xf numFmtId="176" fontId="7" fillId="0" borderId="17" xfId="1" applyNumberFormat="1" applyFont="1" applyBorder="1"/>
    <xf numFmtId="176" fontId="1" fillId="0" borderId="0" xfId="1" applyNumberFormat="1"/>
    <xf numFmtId="176" fontId="7" fillId="3" borderId="23" xfId="1" applyNumberFormat="1" applyFont="1" applyFill="1" applyBorder="1"/>
    <xf numFmtId="176" fontId="7" fillId="3" borderId="24" xfId="1" applyNumberFormat="1" applyFont="1" applyFill="1" applyBorder="1"/>
    <xf numFmtId="176" fontId="7" fillId="3" borderId="25" xfId="1" applyNumberFormat="1" applyFont="1" applyFill="1" applyBorder="1"/>
    <xf numFmtId="176" fontId="7" fillId="3" borderId="26" xfId="1" applyNumberFormat="1" applyFont="1" applyFill="1" applyBorder="1"/>
    <xf numFmtId="176" fontId="7" fillId="3" borderId="27" xfId="1" applyNumberFormat="1" applyFont="1" applyFill="1" applyBorder="1"/>
    <xf numFmtId="176" fontId="7" fillId="3" borderId="28" xfId="1" applyNumberFormat="1" applyFont="1" applyFill="1" applyBorder="1"/>
    <xf numFmtId="0" fontId="9" fillId="0" borderId="0" xfId="1" applyFont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/>
    </xf>
    <xf numFmtId="176" fontId="11" fillId="0" borderId="18" xfId="3" applyNumberFormat="1" applyFont="1" applyBorder="1" applyAlignment="1">
      <alignment horizontal="right"/>
    </xf>
    <xf numFmtId="176" fontId="9" fillId="0" borderId="16" xfId="2" applyNumberFormat="1" applyFont="1" applyBorder="1" applyAlignment="1">
      <alignment horizontal="right" vertical="center"/>
    </xf>
    <xf numFmtId="176" fontId="9" fillId="0" borderId="17" xfId="2" applyNumberFormat="1" applyFont="1" applyBorder="1" applyAlignment="1">
      <alignment horizontal="right" vertical="center"/>
    </xf>
    <xf numFmtId="176" fontId="9" fillId="0" borderId="18" xfId="3" applyNumberFormat="1" applyFont="1" applyBorder="1" applyAlignment="1">
      <alignment horizontal="right" vertical="top"/>
    </xf>
    <xf numFmtId="0" fontId="7" fillId="0" borderId="0" xfId="1" applyFont="1"/>
    <xf numFmtId="176" fontId="11" fillId="0" borderId="16" xfId="4" applyNumberFormat="1" applyFont="1" applyBorder="1" applyAlignment="1">
      <alignment horizontal="right" vertical="top"/>
    </xf>
    <xf numFmtId="176" fontId="11" fillId="0" borderId="17" xfId="4" applyNumberFormat="1" applyFont="1" applyBorder="1" applyAlignment="1">
      <alignment horizontal="right" vertical="top"/>
    </xf>
    <xf numFmtId="176" fontId="11" fillId="0" borderId="18" xfId="3" applyNumberFormat="1" applyFont="1" applyBorder="1" applyAlignment="1">
      <alignment horizontal="right" vertical="top"/>
    </xf>
    <xf numFmtId="176" fontId="9" fillId="0" borderId="16" xfId="4" applyNumberFormat="1" applyFont="1" applyBorder="1" applyAlignment="1">
      <alignment horizontal="right" vertical="top"/>
    </xf>
    <xf numFmtId="176" fontId="9" fillId="0" borderId="17" xfId="4" applyNumberFormat="1" applyFont="1" applyBorder="1" applyAlignment="1">
      <alignment horizontal="right" vertical="top"/>
    </xf>
    <xf numFmtId="176" fontId="9" fillId="0" borderId="32" xfId="4" applyNumberFormat="1" applyFont="1" applyBorder="1" applyAlignment="1">
      <alignment horizontal="right" vertical="top"/>
    </xf>
    <xf numFmtId="176" fontId="9" fillId="0" borderId="33" xfId="4" applyNumberFormat="1" applyFont="1" applyBorder="1" applyAlignment="1">
      <alignment horizontal="right" vertical="top"/>
    </xf>
    <xf numFmtId="176" fontId="9" fillId="0" borderId="34" xfId="3" applyNumberFormat="1" applyFont="1" applyBorder="1" applyAlignment="1">
      <alignment horizontal="right" vertical="top"/>
    </xf>
    <xf numFmtId="176" fontId="7" fillId="0" borderId="29" xfId="1" applyNumberFormat="1" applyFont="1" applyBorder="1"/>
    <xf numFmtId="176" fontId="7" fillId="0" borderId="30" xfId="1" applyNumberFormat="1" applyFont="1" applyBorder="1"/>
    <xf numFmtId="3" fontId="5" fillId="0" borderId="0" xfId="1" applyNumberFormat="1" applyFont="1"/>
    <xf numFmtId="0" fontId="7" fillId="0" borderId="31" xfId="1" applyFont="1" applyBorder="1"/>
    <xf numFmtId="0" fontId="5" fillId="0" borderId="31" xfId="1" applyFont="1" applyBorder="1"/>
    <xf numFmtId="0" fontId="7" fillId="0" borderId="39" xfId="1" applyFont="1" applyBorder="1"/>
    <xf numFmtId="0" fontId="5" fillId="0" borderId="39" xfId="1" applyFont="1" applyBorder="1"/>
    <xf numFmtId="0" fontId="5" fillId="0" borderId="12" xfId="1" applyFont="1" applyBorder="1"/>
    <xf numFmtId="0" fontId="5" fillId="0" borderId="42" xfId="1" applyFont="1" applyBorder="1"/>
    <xf numFmtId="0" fontId="5" fillId="0" borderId="15" xfId="1" applyFont="1" applyBorder="1"/>
    <xf numFmtId="176" fontId="5" fillId="0" borderId="24" xfId="1" applyNumberFormat="1" applyFont="1" applyBorder="1"/>
    <xf numFmtId="176" fontId="5" fillId="0" borderId="23" xfId="1" applyNumberFormat="1" applyFont="1" applyBorder="1"/>
    <xf numFmtId="176" fontId="5" fillId="0" borderId="25" xfId="1" applyNumberFormat="1" applyFont="1" applyBorder="1"/>
    <xf numFmtId="0" fontId="5" fillId="0" borderId="24" xfId="1" applyFont="1" applyBorder="1"/>
    <xf numFmtId="0" fontId="5" fillId="0" borderId="23" xfId="1" applyFont="1" applyBorder="1"/>
    <xf numFmtId="0" fontId="5" fillId="0" borderId="25" xfId="1" applyFont="1" applyBorder="1"/>
    <xf numFmtId="0" fontId="9" fillId="0" borderId="31" xfId="2" applyFont="1" applyBorder="1" applyAlignment="1">
      <alignment horizontal="left" vertical="center"/>
    </xf>
    <xf numFmtId="0" fontId="9" fillId="0" borderId="31" xfId="4" applyFont="1" applyBorder="1" applyAlignment="1">
      <alignment horizontal="left" vertical="top"/>
    </xf>
    <xf numFmtId="0" fontId="9" fillId="0" borderId="39" xfId="2" applyFont="1" applyBorder="1" applyAlignment="1">
      <alignment horizontal="left" vertical="center"/>
    </xf>
    <xf numFmtId="0" fontId="9" fillId="0" borderId="39" xfId="4" applyFont="1" applyBorder="1" applyAlignment="1">
      <alignment horizontal="left" vertical="top"/>
    </xf>
    <xf numFmtId="176" fontId="7" fillId="0" borderId="20" xfId="1" applyNumberFormat="1" applyFont="1" applyBorder="1" applyAlignment="1">
      <alignment vertical="center"/>
    </xf>
    <xf numFmtId="176" fontId="7" fillId="0" borderId="21" xfId="1" applyNumberFormat="1" applyFont="1" applyBorder="1" applyAlignment="1">
      <alignment vertical="center"/>
    </xf>
    <xf numFmtId="176" fontId="7" fillId="0" borderId="22" xfId="1" applyNumberFormat="1" applyFont="1" applyBorder="1" applyAlignment="1">
      <alignment vertical="center"/>
    </xf>
    <xf numFmtId="176" fontId="11" fillId="0" borderId="20" xfId="4" applyNumberFormat="1" applyFont="1" applyBorder="1" applyAlignment="1">
      <alignment horizontal="right" vertical="center"/>
    </xf>
    <xf numFmtId="176" fontId="11" fillId="0" borderId="21" xfId="4" applyNumberFormat="1" applyFont="1" applyBorder="1" applyAlignment="1">
      <alignment horizontal="right" vertical="center"/>
    </xf>
    <xf numFmtId="176" fontId="11" fillId="0" borderId="22" xfId="3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176" fontId="5" fillId="0" borderId="45" xfId="1" applyNumberFormat="1" applyFont="1" applyBorder="1"/>
    <xf numFmtId="176" fontId="5" fillId="0" borderId="39" xfId="1" applyNumberFormat="1" applyFont="1" applyBorder="1"/>
    <xf numFmtId="176" fontId="9" fillId="0" borderId="17" xfId="3" applyNumberFormat="1" applyFont="1" applyBorder="1" applyAlignment="1">
      <alignment horizontal="right" vertical="top"/>
    </xf>
    <xf numFmtId="176" fontId="11" fillId="0" borderId="17" xfId="3" applyNumberFormat="1" applyFont="1" applyBorder="1" applyAlignment="1">
      <alignment horizontal="right" vertical="top"/>
    </xf>
    <xf numFmtId="176" fontId="9" fillId="0" borderId="33" xfId="3" applyNumberFormat="1" applyFont="1" applyBorder="1" applyAlignment="1">
      <alignment horizontal="right" vertical="top"/>
    </xf>
    <xf numFmtId="176" fontId="11" fillId="0" borderId="21" xfId="3" applyNumberFormat="1" applyFont="1" applyBorder="1" applyAlignment="1">
      <alignment horizontal="right" vertical="center"/>
    </xf>
    <xf numFmtId="176" fontId="9" fillId="0" borderId="18" xfId="2" applyNumberFormat="1" applyFont="1" applyBorder="1" applyAlignment="1">
      <alignment horizontal="right" vertical="center"/>
    </xf>
    <xf numFmtId="176" fontId="11" fillId="0" borderId="18" xfId="4" applyNumberFormat="1" applyFont="1" applyBorder="1" applyAlignment="1">
      <alignment horizontal="right" vertical="top"/>
    </xf>
    <xf numFmtId="176" fontId="9" fillId="0" borderId="18" xfId="4" applyNumberFormat="1" applyFont="1" applyBorder="1" applyAlignment="1">
      <alignment horizontal="right" vertical="top"/>
    </xf>
    <xf numFmtId="176" fontId="9" fillId="0" borderId="34" xfId="4" applyNumberFormat="1" applyFont="1" applyBorder="1" applyAlignment="1">
      <alignment horizontal="right" vertical="top"/>
    </xf>
    <xf numFmtId="176" fontId="11" fillId="0" borderId="22" xfId="4" applyNumberFormat="1" applyFont="1" applyBorder="1" applyAlignment="1">
      <alignment horizontal="right" vertical="center"/>
    </xf>
    <xf numFmtId="176" fontId="11" fillId="0" borderId="16" xfId="3" applyNumberFormat="1" applyFont="1" applyBorder="1" applyAlignment="1">
      <alignment horizontal="right"/>
    </xf>
    <xf numFmtId="176" fontId="9" fillId="0" borderId="16" xfId="3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horizontal="right" vertical="top"/>
    </xf>
    <xf numFmtId="176" fontId="9" fillId="0" borderId="32" xfId="3" applyNumberFormat="1" applyFont="1" applyBorder="1" applyAlignment="1">
      <alignment horizontal="right" vertical="top"/>
    </xf>
    <xf numFmtId="176" fontId="11" fillId="0" borderId="20" xfId="3" applyNumberFormat="1" applyFont="1" applyBorder="1" applyAlignment="1">
      <alignment horizontal="right" vertical="center"/>
    </xf>
    <xf numFmtId="176" fontId="11" fillId="3" borderId="24" xfId="4" applyNumberFormat="1" applyFont="1" applyFill="1" applyBorder="1" applyAlignment="1">
      <alignment horizontal="right" vertical="top"/>
    </xf>
    <xf numFmtId="176" fontId="11" fillId="3" borderId="23" xfId="4" applyNumberFormat="1" applyFont="1" applyFill="1" applyBorder="1" applyAlignment="1">
      <alignment horizontal="right" vertical="top"/>
    </xf>
    <xf numFmtId="176" fontId="11" fillId="3" borderId="25" xfId="4" applyNumberFormat="1" applyFont="1" applyFill="1" applyBorder="1" applyAlignment="1">
      <alignment horizontal="right" vertical="top"/>
    </xf>
    <xf numFmtId="176" fontId="11" fillId="3" borderId="24" xfId="3" applyNumberFormat="1" applyFont="1" applyFill="1" applyBorder="1" applyAlignment="1">
      <alignment horizontal="right" vertical="top"/>
    </xf>
    <xf numFmtId="176" fontId="11" fillId="3" borderId="23" xfId="3" applyNumberFormat="1" applyFont="1" applyFill="1" applyBorder="1" applyAlignment="1">
      <alignment horizontal="right" vertical="top"/>
    </xf>
    <xf numFmtId="176" fontId="11" fillId="3" borderId="23" xfId="2" applyNumberFormat="1" applyFont="1" applyFill="1" applyBorder="1" applyAlignment="1">
      <alignment horizontal="right" vertical="center"/>
    </xf>
    <xf numFmtId="176" fontId="11" fillId="3" borderId="23" xfId="3" applyNumberFormat="1" applyFont="1" applyFill="1" applyBorder="1" applyAlignment="1">
      <alignment horizontal="right"/>
    </xf>
    <xf numFmtId="0" fontId="9" fillId="0" borderId="0" xfId="2" applyFont="1" applyAlignment="1">
      <alignment horizontal="left" vertical="center"/>
    </xf>
    <xf numFmtId="0" fontId="9" fillId="0" borderId="0" xfId="4" applyFont="1" applyAlignment="1">
      <alignment horizontal="left" vertical="top"/>
    </xf>
    <xf numFmtId="176" fontId="11" fillId="3" borderId="24" xfId="2" applyNumberFormat="1" applyFont="1" applyFill="1" applyBorder="1" applyAlignment="1">
      <alignment horizontal="right" vertical="center"/>
    </xf>
    <xf numFmtId="176" fontId="11" fillId="3" borderId="25" xfId="2" applyNumberFormat="1" applyFont="1" applyFill="1" applyBorder="1" applyAlignment="1">
      <alignment horizontal="right" vertical="center"/>
    </xf>
    <xf numFmtId="176" fontId="11" fillId="3" borderId="24" xfId="3" applyNumberFormat="1" applyFont="1" applyFill="1" applyBorder="1" applyAlignment="1">
      <alignment horizontal="right"/>
    </xf>
    <xf numFmtId="176" fontId="5" fillId="3" borderId="24" xfId="1" applyNumberFormat="1" applyFont="1" applyFill="1" applyBorder="1"/>
    <xf numFmtId="176" fontId="5" fillId="3" borderId="23" xfId="1" applyNumberFormat="1" applyFont="1" applyFill="1" applyBorder="1"/>
    <xf numFmtId="176" fontId="5" fillId="3" borderId="25" xfId="1" applyNumberFormat="1" applyFont="1" applyFill="1" applyBorder="1"/>
    <xf numFmtId="176" fontId="5" fillId="3" borderId="26" xfId="1" applyNumberFormat="1" applyFont="1" applyFill="1" applyBorder="1" applyAlignment="1">
      <alignment vertical="center"/>
    </xf>
    <xf numFmtId="176" fontId="5" fillId="3" borderId="27" xfId="1" applyNumberFormat="1" applyFont="1" applyFill="1" applyBorder="1" applyAlignment="1">
      <alignment vertical="center"/>
    </xf>
    <xf numFmtId="176" fontId="5" fillId="3" borderId="28" xfId="1" applyNumberFormat="1" applyFont="1" applyFill="1" applyBorder="1" applyAlignment="1">
      <alignment vertical="center"/>
    </xf>
    <xf numFmtId="0" fontId="9" fillId="0" borderId="31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7" fillId="3" borderId="8" xfId="1" applyFont="1" applyFill="1" applyBorder="1" applyAlignment="1">
      <alignment horizontal="center"/>
    </xf>
    <xf numFmtId="0" fontId="7" fillId="3" borderId="37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3" borderId="36" xfId="1" applyFont="1" applyFill="1" applyBorder="1" applyAlignment="1">
      <alignment horizontal="center"/>
    </xf>
    <xf numFmtId="0" fontId="7" fillId="3" borderId="40" xfId="1" applyFont="1" applyFill="1" applyBorder="1" applyAlignment="1">
      <alignment horizontal="center"/>
    </xf>
    <xf numFmtId="0" fontId="7" fillId="3" borderId="41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176" fontId="7" fillId="3" borderId="8" xfId="1" applyNumberFormat="1" applyFont="1" applyFill="1" applyBorder="1" applyAlignment="1">
      <alignment horizontal="center"/>
    </xf>
    <xf numFmtId="176" fontId="7" fillId="3" borderId="37" xfId="1" applyNumberFormat="1" applyFont="1" applyFill="1" applyBorder="1" applyAlignment="1">
      <alignment horizontal="center"/>
    </xf>
    <xf numFmtId="176" fontId="7" fillId="3" borderId="11" xfId="1" applyNumberFormat="1" applyFont="1" applyFill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38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3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39" xfId="1" applyFont="1" applyBorder="1" applyAlignment="1">
      <alignment horizontal="center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7" xfId="1" applyNumberFormat="1" applyFont="1" applyFill="1" applyBorder="1" applyAlignment="1">
      <alignment horizontal="center" vertical="center" wrapText="1"/>
    </xf>
    <xf numFmtId="176" fontId="7" fillId="2" borderId="14" xfId="1" applyNumberFormat="1" applyFont="1" applyFill="1" applyBorder="1" applyAlignment="1">
      <alignment horizontal="center" vertical="center" wrapText="1"/>
    </xf>
    <xf numFmtId="176" fontId="7" fillId="2" borderId="15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 wrapText="1"/>
    </xf>
    <xf numFmtId="176" fontId="7" fillId="2" borderId="9" xfId="1" applyNumberFormat="1" applyFont="1" applyFill="1" applyBorder="1" applyAlignment="1">
      <alignment horizontal="center" vertical="center" wrapText="1"/>
    </xf>
    <xf numFmtId="176" fontId="7" fillId="2" borderId="10" xfId="1" applyNumberFormat="1" applyFont="1" applyFill="1" applyBorder="1" applyAlignment="1">
      <alignment horizontal="center" vertical="center" wrapText="1"/>
    </xf>
    <xf numFmtId="176" fontId="7" fillId="2" borderId="1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176" fontId="7" fillId="2" borderId="1" xfId="1" applyNumberFormat="1" applyFont="1" applyFill="1" applyBorder="1" applyAlignment="1">
      <alignment horizontal="center" vertical="center" wrapText="1"/>
    </xf>
    <xf numFmtId="176" fontId="7" fillId="2" borderId="2" xfId="1" applyNumberFormat="1" applyFont="1" applyFill="1" applyBorder="1" applyAlignment="1">
      <alignment horizontal="center" vertical="center" wrapText="1"/>
    </xf>
    <xf numFmtId="176" fontId="7" fillId="2" borderId="3" xfId="1" applyNumberFormat="1" applyFont="1" applyFill="1" applyBorder="1" applyAlignment="1">
      <alignment horizontal="center" vertical="center" wrapText="1"/>
    </xf>
    <xf numFmtId="176" fontId="7" fillId="2" borderId="4" xfId="1" applyNumberFormat="1" applyFont="1" applyFill="1" applyBorder="1" applyAlignment="1">
      <alignment horizontal="center" vertical="center" wrapText="1"/>
    </xf>
    <xf numFmtId="176" fontId="7" fillId="2" borderId="5" xfId="1" applyNumberFormat="1" applyFont="1" applyFill="1" applyBorder="1" applyAlignment="1">
      <alignment horizontal="center" vertical="center" wrapText="1"/>
    </xf>
    <xf numFmtId="176" fontId="7" fillId="2" borderId="12" xfId="1" applyNumberFormat="1" applyFont="1" applyFill="1" applyBorder="1" applyAlignment="1">
      <alignment horizontal="center" vertical="center" wrapText="1"/>
    </xf>
    <xf numFmtId="176" fontId="7" fillId="2" borderId="13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/>
    </xf>
    <xf numFmtId="0" fontId="5" fillId="0" borderId="37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5" fillId="3" borderId="36" xfId="1" applyFont="1" applyFill="1" applyBorder="1" applyAlignment="1">
      <alignment horizontal="center" vertical="center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11" xfId="1" applyFont="1" applyFill="1" applyBorder="1" applyAlignment="1">
      <alignment horizontal="center"/>
    </xf>
    <xf numFmtId="0" fontId="9" fillId="0" borderId="31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9" fillId="0" borderId="0" xfId="4" applyFont="1" applyAlignment="1">
      <alignment horizontal="left" vertical="top"/>
    </xf>
    <xf numFmtId="0" fontId="9" fillId="0" borderId="39" xfId="4" applyFont="1" applyBorder="1" applyAlignment="1">
      <alignment horizontal="left" vertical="top"/>
    </xf>
    <xf numFmtId="0" fontId="11" fillId="3" borderId="8" xfId="4" applyFont="1" applyFill="1" applyBorder="1" applyAlignment="1">
      <alignment horizontal="center" vertical="top"/>
    </xf>
    <xf numFmtId="0" fontId="11" fillId="3" borderId="37" xfId="4" applyFont="1" applyFill="1" applyBorder="1" applyAlignment="1">
      <alignment horizontal="center" vertical="top"/>
    </xf>
    <xf numFmtId="0" fontId="11" fillId="3" borderId="11" xfId="4" applyFont="1" applyFill="1" applyBorder="1" applyAlignment="1">
      <alignment horizontal="center" vertical="top"/>
    </xf>
    <xf numFmtId="0" fontId="11" fillId="0" borderId="4" xfId="4" applyFont="1" applyBorder="1" applyAlignment="1">
      <alignment horizontal="left" vertical="top"/>
    </xf>
    <xf numFmtId="0" fontId="11" fillId="0" borderId="38" xfId="4" applyFont="1" applyBorder="1" applyAlignment="1">
      <alignment horizontal="left" vertical="top"/>
    </xf>
    <xf numFmtId="0" fontId="11" fillId="0" borderId="7" xfId="4" applyFont="1" applyBorder="1" applyAlignment="1">
      <alignment horizontal="left" vertical="top"/>
    </xf>
    <xf numFmtId="0" fontId="9" fillId="0" borderId="31" xfId="4" applyFont="1" applyBorder="1" applyAlignment="1">
      <alignment horizontal="left" vertical="top"/>
    </xf>
    <xf numFmtId="0" fontId="11" fillId="0" borderId="35" xfId="4" applyFont="1" applyBorder="1" applyAlignment="1">
      <alignment horizontal="left" vertical="center"/>
    </xf>
    <xf numFmtId="0" fontId="11" fillId="0" borderId="43" xfId="4" applyFont="1" applyBorder="1" applyAlignment="1">
      <alignment horizontal="left" vertical="center"/>
    </xf>
    <xf numFmtId="0" fontId="11" fillId="0" borderId="44" xfId="4" applyFont="1" applyBorder="1" applyAlignment="1">
      <alignment horizontal="left" vertical="center"/>
    </xf>
    <xf numFmtId="0" fontId="14" fillId="3" borderId="24" xfId="2" applyFont="1" applyFill="1" applyBorder="1" applyAlignment="1">
      <alignment horizontal="center" vertical="center"/>
    </xf>
    <xf numFmtId="0" fontId="11" fillId="3" borderId="23" xfId="2" applyFont="1" applyFill="1" applyBorder="1" applyAlignment="1">
      <alignment horizontal="center" vertical="center"/>
    </xf>
    <xf numFmtId="0" fontId="11" fillId="3" borderId="25" xfId="2" applyFont="1" applyFill="1" applyBorder="1" applyAlignment="1">
      <alignment horizontal="center" vertical="center"/>
    </xf>
    <xf numFmtId="0" fontId="9" fillId="0" borderId="12" xfId="2" applyFont="1" applyBorder="1" applyAlignment="1">
      <alignment horizontal="left" vertical="center"/>
    </xf>
    <xf numFmtId="0" fontId="9" fillId="0" borderId="42" xfId="2" applyFont="1" applyBorder="1" applyAlignment="1">
      <alignment horizontal="left" vertical="center"/>
    </xf>
    <xf numFmtId="0" fontId="9" fillId="0" borderId="15" xfId="2" applyFont="1" applyBorder="1" applyAlignment="1">
      <alignment horizontal="left" vertical="center"/>
    </xf>
    <xf numFmtId="0" fontId="7" fillId="2" borderId="19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77" fontId="7" fillId="2" borderId="1" xfId="1" applyNumberFormat="1" applyFont="1" applyFill="1" applyBorder="1" applyAlignment="1">
      <alignment horizontal="center" vertical="center" wrapText="1"/>
    </xf>
    <xf numFmtId="177" fontId="7" fillId="2" borderId="2" xfId="1" applyNumberFormat="1" applyFont="1" applyFill="1" applyBorder="1" applyAlignment="1">
      <alignment horizontal="center" vertical="center" wrapText="1"/>
    </xf>
    <xf numFmtId="177" fontId="7" fillId="2" borderId="3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177" fontId="7" fillId="2" borderId="4" xfId="1" applyNumberFormat="1" applyFont="1" applyFill="1" applyBorder="1" applyAlignment="1">
      <alignment horizontal="center" vertical="center" wrapText="1"/>
    </xf>
    <xf numFmtId="177" fontId="7" fillId="2" borderId="5" xfId="1" applyNumberFormat="1" applyFont="1" applyFill="1" applyBorder="1" applyAlignment="1">
      <alignment horizontal="center" vertical="center" wrapText="1"/>
    </xf>
    <xf numFmtId="177" fontId="7" fillId="2" borderId="12" xfId="1" applyNumberFormat="1" applyFont="1" applyFill="1" applyBorder="1" applyAlignment="1">
      <alignment horizontal="center" vertical="center" wrapText="1"/>
    </xf>
    <xf numFmtId="177" fontId="7" fillId="2" borderId="13" xfId="1" applyNumberFormat="1" applyFont="1" applyFill="1" applyBorder="1" applyAlignment="1">
      <alignment horizontal="center" vertical="center" wrapText="1"/>
    </xf>
    <xf numFmtId="177" fontId="7" fillId="2" borderId="6" xfId="1" applyNumberFormat="1" applyFont="1" applyFill="1" applyBorder="1" applyAlignment="1">
      <alignment horizontal="center" vertical="center" wrapText="1"/>
    </xf>
    <xf numFmtId="177" fontId="7" fillId="2" borderId="7" xfId="1" applyNumberFormat="1" applyFont="1" applyFill="1" applyBorder="1" applyAlignment="1">
      <alignment horizontal="center" vertical="center" wrapText="1"/>
    </xf>
    <xf numFmtId="177" fontId="7" fillId="2" borderId="14" xfId="1" applyNumberFormat="1" applyFont="1" applyFill="1" applyBorder="1" applyAlignment="1">
      <alignment horizontal="center" vertical="center" wrapText="1"/>
    </xf>
    <xf numFmtId="177" fontId="7" fillId="2" borderId="15" xfId="1" applyNumberFormat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176" fontId="5" fillId="0" borderId="33" xfId="1" applyNumberFormat="1" applyFont="1" applyBorder="1"/>
    <xf numFmtId="176" fontId="9" fillId="0" borderId="19" xfId="2" applyNumberFormat="1" applyFont="1" applyBorder="1" applyAlignment="1">
      <alignment horizontal="right" vertical="center"/>
    </xf>
    <xf numFmtId="176" fontId="11" fillId="0" borderId="19" xfId="3" applyNumberFormat="1" applyFont="1" applyBorder="1" applyAlignment="1">
      <alignment horizontal="right"/>
    </xf>
  </cellXfs>
  <cellStyles count="5">
    <cellStyle name="쉼표 [0] 2" xfId="3"/>
    <cellStyle name="쉼표 [0] 2 4" xfId="4"/>
    <cellStyle name="쉼표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E14" sqref="E14"/>
    </sheetView>
  </sheetViews>
  <sheetFormatPr defaultRowHeight="12.75" x14ac:dyDescent="0.2"/>
  <cols>
    <col min="1" max="1" width="4.25" style="1" customWidth="1"/>
    <col min="2" max="2" width="5" style="1" customWidth="1"/>
    <col min="3" max="3" width="18" style="1" customWidth="1"/>
    <col min="4" max="4" width="12.125" style="14" customWidth="1"/>
    <col min="5" max="5" width="12.375" style="14" bestFit="1" customWidth="1"/>
    <col min="6" max="6" width="11.75" style="14" customWidth="1"/>
    <col min="7" max="7" width="12.375" style="14" bestFit="1" customWidth="1"/>
    <col min="8" max="8" width="12" style="14" customWidth="1"/>
    <col min="9" max="9" width="13" style="14" bestFit="1" customWidth="1"/>
    <col min="10" max="10" width="11.125" style="14" customWidth="1"/>
    <col min="11" max="11" width="13" style="14" bestFit="1" customWidth="1"/>
    <col min="12" max="12" width="12" style="14" customWidth="1"/>
    <col min="13" max="13" width="12.5" style="14" customWidth="1"/>
    <col min="14" max="14" width="11" style="14" customWidth="1"/>
    <col min="15" max="15" width="11.75" style="14" customWidth="1"/>
    <col min="16" max="258" width="9" style="1"/>
    <col min="259" max="259" width="23.75" style="1" customWidth="1"/>
    <col min="260" max="260" width="12.125" style="1" customWidth="1"/>
    <col min="261" max="261" width="12.375" style="1" bestFit="1" customWidth="1"/>
    <col min="262" max="262" width="11.75" style="1" customWidth="1"/>
    <col min="263" max="263" width="12.375" style="1" bestFit="1" customWidth="1"/>
    <col min="264" max="264" width="12" style="1" customWidth="1"/>
    <col min="265" max="265" width="13" style="1" bestFit="1" customWidth="1"/>
    <col min="266" max="266" width="11.125" style="1" customWidth="1"/>
    <col min="267" max="267" width="13" style="1" bestFit="1" customWidth="1"/>
    <col min="268" max="268" width="12" style="1" customWidth="1"/>
    <col min="269" max="269" width="11.5" style="1" customWidth="1"/>
    <col min="270" max="270" width="11" style="1" customWidth="1"/>
    <col min="271" max="271" width="11.75" style="1" customWidth="1"/>
    <col min="272" max="514" width="9" style="1"/>
    <col min="515" max="515" width="23.75" style="1" customWidth="1"/>
    <col min="516" max="516" width="12.125" style="1" customWidth="1"/>
    <col min="517" max="517" width="12.375" style="1" bestFit="1" customWidth="1"/>
    <col min="518" max="518" width="11.75" style="1" customWidth="1"/>
    <col min="519" max="519" width="12.375" style="1" bestFit="1" customWidth="1"/>
    <col min="520" max="520" width="12" style="1" customWidth="1"/>
    <col min="521" max="521" width="13" style="1" bestFit="1" customWidth="1"/>
    <col min="522" max="522" width="11.125" style="1" customWidth="1"/>
    <col min="523" max="523" width="13" style="1" bestFit="1" customWidth="1"/>
    <col min="524" max="524" width="12" style="1" customWidth="1"/>
    <col min="525" max="525" width="11.5" style="1" customWidth="1"/>
    <col min="526" max="526" width="11" style="1" customWidth="1"/>
    <col min="527" max="527" width="11.75" style="1" customWidth="1"/>
    <col min="528" max="770" width="9" style="1"/>
    <col min="771" max="771" width="23.75" style="1" customWidth="1"/>
    <col min="772" max="772" width="12.125" style="1" customWidth="1"/>
    <col min="773" max="773" width="12.375" style="1" bestFit="1" customWidth="1"/>
    <col min="774" max="774" width="11.75" style="1" customWidth="1"/>
    <col min="775" max="775" width="12.375" style="1" bestFit="1" customWidth="1"/>
    <col min="776" max="776" width="12" style="1" customWidth="1"/>
    <col min="777" max="777" width="13" style="1" bestFit="1" customWidth="1"/>
    <col min="778" max="778" width="11.125" style="1" customWidth="1"/>
    <col min="779" max="779" width="13" style="1" bestFit="1" customWidth="1"/>
    <col min="780" max="780" width="12" style="1" customWidth="1"/>
    <col min="781" max="781" width="11.5" style="1" customWidth="1"/>
    <col min="782" max="782" width="11" style="1" customWidth="1"/>
    <col min="783" max="783" width="11.75" style="1" customWidth="1"/>
    <col min="784" max="1026" width="9" style="1"/>
    <col min="1027" max="1027" width="23.75" style="1" customWidth="1"/>
    <col min="1028" max="1028" width="12.125" style="1" customWidth="1"/>
    <col min="1029" max="1029" width="12.375" style="1" bestFit="1" customWidth="1"/>
    <col min="1030" max="1030" width="11.75" style="1" customWidth="1"/>
    <col min="1031" max="1031" width="12.375" style="1" bestFit="1" customWidth="1"/>
    <col min="1032" max="1032" width="12" style="1" customWidth="1"/>
    <col min="1033" max="1033" width="13" style="1" bestFit="1" customWidth="1"/>
    <col min="1034" max="1034" width="11.125" style="1" customWidth="1"/>
    <col min="1035" max="1035" width="13" style="1" bestFit="1" customWidth="1"/>
    <col min="1036" max="1036" width="12" style="1" customWidth="1"/>
    <col min="1037" max="1037" width="11.5" style="1" customWidth="1"/>
    <col min="1038" max="1038" width="11" style="1" customWidth="1"/>
    <col min="1039" max="1039" width="11.75" style="1" customWidth="1"/>
    <col min="1040" max="1282" width="9" style="1"/>
    <col min="1283" max="1283" width="23.75" style="1" customWidth="1"/>
    <col min="1284" max="1284" width="12.125" style="1" customWidth="1"/>
    <col min="1285" max="1285" width="12.375" style="1" bestFit="1" customWidth="1"/>
    <col min="1286" max="1286" width="11.75" style="1" customWidth="1"/>
    <col min="1287" max="1287" width="12.375" style="1" bestFit="1" customWidth="1"/>
    <col min="1288" max="1288" width="12" style="1" customWidth="1"/>
    <col min="1289" max="1289" width="13" style="1" bestFit="1" customWidth="1"/>
    <col min="1290" max="1290" width="11.125" style="1" customWidth="1"/>
    <col min="1291" max="1291" width="13" style="1" bestFit="1" customWidth="1"/>
    <col min="1292" max="1292" width="12" style="1" customWidth="1"/>
    <col min="1293" max="1293" width="11.5" style="1" customWidth="1"/>
    <col min="1294" max="1294" width="11" style="1" customWidth="1"/>
    <col min="1295" max="1295" width="11.75" style="1" customWidth="1"/>
    <col min="1296" max="1538" width="9" style="1"/>
    <col min="1539" max="1539" width="23.75" style="1" customWidth="1"/>
    <col min="1540" max="1540" width="12.125" style="1" customWidth="1"/>
    <col min="1541" max="1541" width="12.375" style="1" bestFit="1" customWidth="1"/>
    <col min="1542" max="1542" width="11.75" style="1" customWidth="1"/>
    <col min="1543" max="1543" width="12.375" style="1" bestFit="1" customWidth="1"/>
    <col min="1544" max="1544" width="12" style="1" customWidth="1"/>
    <col min="1545" max="1545" width="13" style="1" bestFit="1" customWidth="1"/>
    <col min="1546" max="1546" width="11.125" style="1" customWidth="1"/>
    <col min="1547" max="1547" width="13" style="1" bestFit="1" customWidth="1"/>
    <col min="1548" max="1548" width="12" style="1" customWidth="1"/>
    <col min="1549" max="1549" width="11.5" style="1" customWidth="1"/>
    <col min="1550" max="1550" width="11" style="1" customWidth="1"/>
    <col min="1551" max="1551" width="11.75" style="1" customWidth="1"/>
    <col min="1552" max="1794" width="9" style="1"/>
    <col min="1795" max="1795" width="23.75" style="1" customWidth="1"/>
    <col min="1796" max="1796" width="12.125" style="1" customWidth="1"/>
    <col min="1797" max="1797" width="12.375" style="1" bestFit="1" customWidth="1"/>
    <col min="1798" max="1798" width="11.75" style="1" customWidth="1"/>
    <col min="1799" max="1799" width="12.375" style="1" bestFit="1" customWidth="1"/>
    <col min="1800" max="1800" width="12" style="1" customWidth="1"/>
    <col min="1801" max="1801" width="13" style="1" bestFit="1" customWidth="1"/>
    <col min="1802" max="1802" width="11.125" style="1" customWidth="1"/>
    <col min="1803" max="1803" width="13" style="1" bestFit="1" customWidth="1"/>
    <col min="1804" max="1804" width="12" style="1" customWidth="1"/>
    <col min="1805" max="1805" width="11.5" style="1" customWidth="1"/>
    <col min="1806" max="1806" width="11" style="1" customWidth="1"/>
    <col min="1807" max="1807" width="11.75" style="1" customWidth="1"/>
    <col min="1808" max="2050" width="9" style="1"/>
    <col min="2051" max="2051" width="23.75" style="1" customWidth="1"/>
    <col min="2052" max="2052" width="12.125" style="1" customWidth="1"/>
    <col min="2053" max="2053" width="12.375" style="1" bestFit="1" customWidth="1"/>
    <col min="2054" max="2054" width="11.75" style="1" customWidth="1"/>
    <col min="2055" max="2055" width="12.375" style="1" bestFit="1" customWidth="1"/>
    <col min="2056" max="2056" width="12" style="1" customWidth="1"/>
    <col min="2057" max="2057" width="13" style="1" bestFit="1" customWidth="1"/>
    <col min="2058" max="2058" width="11.125" style="1" customWidth="1"/>
    <col min="2059" max="2059" width="13" style="1" bestFit="1" customWidth="1"/>
    <col min="2060" max="2060" width="12" style="1" customWidth="1"/>
    <col min="2061" max="2061" width="11.5" style="1" customWidth="1"/>
    <col min="2062" max="2062" width="11" style="1" customWidth="1"/>
    <col min="2063" max="2063" width="11.75" style="1" customWidth="1"/>
    <col min="2064" max="2306" width="9" style="1"/>
    <col min="2307" max="2307" width="23.75" style="1" customWidth="1"/>
    <col min="2308" max="2308" width="12.125" style="1" customWidth="1"/>
    <col min="2309" max="2309" width="12.375" style="1" bestFit="1" customWidth="1"/>
    <col min="2310" max="2310" width="11.75" style="1" customWidth="1"/>
    <col min="2311" max="2311" width="12.375" style="1" bestFit="1" customWidth="1"/>
    <col min="2312" max="2312" width="12" style="1" customWidth="1"/>
    <col min="2313" max="2313" width="13" style="1" bestFit="1" customWidth="1"/>
    <col min="2314" max="2314" width="11.125" style="1" customWidth="1"/>
    <col min="2315" max="2315" width="13" style="1" bestFit="1" customWidth="1"/>
    <col min="2316" max="2316" width="12" style="1" customWidth="1"/>
    <col min="2317" max="2317" width="11.5" style="1" customWidth="1"/>
    <col min="2318" max="2318" width="11" style="1" customWidth="1"/>
    <col min="2319" max="2319" width="11.75" style="1" customWidth="1"/>
    <col min="2320" max="2562" width="9" style="1"/>
    <col min="2563" max="2563" width="23.75" style="1" customWidth="1"/>
    <col min="2564" max="2564" width="12.125" style="1" customWidth="1"/>
    <col min="2565" max="2565" width="12.375" style="1" bestFit="1" customWidth="1"/>
    <col min="2566" max="2566" width="11.75" style="1" customWidth="1"/>
    <col min="2567" max="2567" width="12.375" style="1" bestFit="1" customWidth="1"/>
    <col min="2568" max="2568" width="12" style="1" customWidth="1"/>
    <col min="2569" max="2569" width="13" style="1" bestFit="1" customWidth="1"/>
    <col min="2570" max="2570" width="11.125" style="1" customWidth="1"/>
    <col min="2571" max="2571" width="13" style="1" bestFit="1" customWidth="1"/>
    <col min="2572" max="2572" width="12" style="1" customWidth="1"/>
    <col min="2573" max="2573" width="11.5" style="1" customWidth="1"/>
    <col min="2574" max="2574" width="11" style="1" customWidth="1"/>
    <col min="2575" max="2575" width="11.75" style="1" customWidth="1"/>
    <col min="2576" max="2818" width="9" style="1"/>
    <col min="2819" max="2819" width="23.75" style="1" customWidth="1"/>
    <col min="2820" max="2820" width="12.125" style="1" customWidth="1"/>
    <col min="2821" max="2821" width="12.375" style="1" bestFit="1" customWidth="1"/>
    <col min="2822" max="2822" width="11.75" style="1" customWidth="1"/>
    <col min="2823" max="2823" width="12.375" style="1" bestFit="1" customWidth="1"/>
    <col min="2824" max="2824" width="12" style="1" customWidth="1"/>
    <col min="2825" max="2825" width="13" style="1" bestFit="1" customWidth="1"/>
    <col min="2826" max="2826" width="11.125" style="1" customWidth="1"/>
    <col min="2827" max="2827" width="13" style="1" bestFit="1" customWidth="1"/>
    <col min="2828" max="2828" width="12" style="1" customWidth="1"/>
    <col min="2829" max="2829" width="11.5" style="1" customWidth="1"/>
    <col min="2830" max="2830" width="11" style="1" customWidth="1"/>
    <col min="2831" max="2831" width="11.75" style="1" customWidth="1"/>
    <col min="2832" max="3074" width="9" style="1"/>
    <col min="3075" max="3075" width="23.75" style="1" customWidth="1"/>
    <col min="3076" max="3076" width="12.125" style="1" customWidth="1"/>
    <col min="3077" max="3077" width="12.375" style="1" bestFit="1" customWidth="1"/>
    <col min="3078" max="3078" width="11.75" style="1" customWidth="1"/>
    <col min="3079" max="3079" width="12.375" style="1" bestFit="1" customWidth="1"/>
    <col min="3080" max="3080" width="12" style="1" customWidth="1"/>
    <col min="3081" max="3081" width="13" style="1" bestFit="1" customWidth="1"/>
    <col min="3082" max="3082" width="11.125" style="1" customWidth="1"/>
    <col min="3083" max="3083" width="13" style="1" bestFit="1" customWidth="1"/>
    <col min="3084" max="3084" width="12" style="1" customWidth="1"/>
    <col min="3085" max="3085" width="11.5" style="1" customWidth="1"/>
    <col min="3086" max="3086" width="11" style="1" customWidth="1"/>
    <col min="3087" max="3087" width="11.75" style="1" customWidth="1"/>
    <col min="3088" max="3330" width="9" style="1"/>
    <col min="3331" max="3331" width="23.75" style="1" customWidth="1"/>
    <col min="3332" max="3332" width="12.125" style="1" customWidth="1"/>
    <col min="3333" max="3333" width="12.375" style="1" bestFit="1" customWidth="1"/>
    <col min="3334" max="3334" width="11.75" style="1" customWidth="1"/>
    <col min="3335" max="3335" width="12.375" style="1" bestFit="1" customWidth="1"/>
    <col min="3336" max="3336" width="12" style="1" customWidth="1"/>
    <col min="3337" max="3337" width="13" style="1" bestFit="1" customWidth="1"/>
    <col min="3338" max="3338" width="11.125" style="1" customWidth="1"/>
    <col min="3339" max="3339" width="13" style="1" bestFit="1" customWidth="1"/>
    <col min="3340" max="3340" width="12" style="1" customWidth="1"/>
    <col min="3341" max="3341" width="11.5" style="1" customWidth="1"/>
    <col min="3342" max="3342" width="11" style="1" customWidth="1"/>
    <col min="3343" max="3343" width="11.75" style="1" customWidth="1"/>
    <col min="3344" max="3586" width="9" style="1"/>
    <col min="3587" max="3587" width="23.75" style="1" customWidth="1"/>
    <col min="3588" max="3588" width="12.125" style="1" customWidth="1"/>
    <col min="3589" max="3589" width="12.375" style="1" bestFit="1" customWidth="1"/>
    <col min="3590" max="3590" width="11.75" style="1" customWidth="1"/>
    <col min="3591" max="3591" width="12.375" style="1" bestFit="1" customWidth="1"/>
    <col min="3592" max="3592" width="12" style="1" customWidth="1"/>
    <col min="3593" max="3593" width="13" style="1" bestFit="1" customWidth="1"/>
    <col min="3594" max="3594" width="11.125" style="1" customWidth="1"/>
    <col min="3595" max="3595" width="13" style="1" bestFit="1" customWidth="1"/>
    <col min="3596" max="3596" width="12" style="1" customWidth="1"/>
    <col min="3597" max="3597" width="11.5" style="1" customWidth="1"/>
    <col min="3598" max="3598" width="11" style="1" customWidth="1"/>
    <col min="3599" max="3599" width="11.75" style="1" customWidth="1"/>
    <col min="3600" max="3842" width="9" style="1"/>
    <col min="3843" max="3843" width="23.75" style="1" customWidth="1"/>
    <col min="3844" max="3844" width="12.125" style="1" customWidth="1"/>
    <col min="3845" max="3845" width="12.375" style="1" bestFit="1" customWidth="1"/>
    <col min="3846" max="3846" width="11.75" style="1" customWidth="1"/>
    <col min="3847" max="3847" width="12.375" style="1" bestFit="1" customWidth="1"/>
    <col min="3848" max="3848" width="12" style="1" customWidth="1"/>
    <col min="3849" max="3849" width="13" style="1" bestFit="1" customWidth="1"/>
    <col min="3850" max="3850" width="11.125" style="1" customWidth="1"/>
    <col min="3851" max="3851" width="13" style="1" bestFit="1" customWidth="1"/>
    <col min="3852" max="3852" width="12" style="1" customWidth="1"/>
    <col min="3853" max="3853" width="11.5" style="1" customWidth="1"/>
    <col min="3854" max="3854" width="11" style="1" customWidth="1"/>
    <col min="3855" max="3855" width="11.75" style="1" customWidth="1"/>
    <col min="3856" max="4098" width="9" style="1"/>
    <col min="4099" max="4099" width="23.75" style="1" customWidth="1"/>
    <col min="4100" max="4100" width="12.125" style="1" customWidth="1"/>
    <col min="4101" max="4101" width="12.375" style="1" bestFit="1" customWidth="1"/>
    <col min="4102" max="4102" width="11.75" style="1" customWidth="1"/>
    <col min="4103" max="4103" width="12.375" style="1" bestFit="1" customWidth="1"/>
    <col min="4104" max="4104" width="12" style="1" customWidth="1"/>
    <col min="4105" max="4105" width="13" style="1" bestFit="1" customWidth="1"/>
    <col min="4106" max="4106" width="11.125" style="1" customWidth="1"/>
    <col min="4107" max="4107" width="13" style="1" bestFit="1" customWidth="1"/>
    <col min="4108" max="4108" width="12" style="1" customWidth="1"/>
    <col min="4109" max="4109" width="11.5" style="1" customWidth="1"/>
    <col min="4110" max="4110" width="11" style="1" customWidth="1"/>
    <col min="4111" max="4111" width="11.75" style="1" customWidth="1"/>
    <col min="4112" max="4354" width="9" style="1"/>
    <col min="4355" max="4355" width="23.75" style="1" customWidth="1"/>
    <col min="4356" max="4356" width="12.125" style="1" customWidth="1"/>
    <col min="4357" max="4357" width="12.375" style="1" bestFit="1" customWidth="1"/>
    <col min="4358" max="4358" width="11.75" style="1" customWidth="1"/>
    <col min="4359" max="4359" width="12.375" style="1" bestFit="1" customWidth="1"/>
    <col min="4360" max="4360" width="12" style="1" customWidth="1"/>
    <col min="4361" max="4361" width="13" style="1" bestFit="1" customWidth="1"/>
    <col min="4362" max="4362" width="11.125" style="1" customWidth="1"/>
    <col min="4363" max="4363" width="13" style="1" bestFit="1" customWidth="1"/>
    <col min="4364" max="4364" width="12" style="1" customWidth="1"/>
    <col min="4365" max="4365" width="11.5" style="1" customWidth="1"/>
    <col min="4366" max="4366" width="11" style="1" customWidth="1"/>
    <col min="4367" max="4367" width="11.75" style="1" customWidth="1"/>
    <col min="4368" max="4610" width="9" style="1"/>
    <col min="4611" max="4611" width="23.75" style="1" customWidth="1"/>
    <col min="4612" max="4612" width="12.125" style="1" customWidth="1"/>
    <col min="4613" max="4613" width="12.375" style="1" bestFit="1" customWidth="1"/>
    <col min="4614" max="4614" width="11.75" style="1" customWidth="1"/>
    <col min="4615" max="4615" width="12.375" style="1" bestFit="1" customWidth="1"/>
    <col min="4616" max="4616" width="12" style="1" customWidth="1"/>
    <col min="4617" max="4617" width="13" style="1" bestFit="1" customWidth="1"/>
    <col min="4618" max="4618" width="11.125" style="1" customWidth="1"/>
    <col min="4619" max="4619" width="13" style="1" bestFit="1" customWidth="1"/>
    <col min="4620" max="4620" width="12" style="1" customWidth="1"/>
    <col min="4621" max="4621" width="11.5" style="1" customWidth="1"/>
    <col min="4622" max="4622" width="11" style="1" customWidth="1"/>
    <col min="4623" max="4623" width="11.75" style="1" customWidth="1"/>
    <col min="4624" max="4866" width="9" style="1"/>
    <col min="4867" max="4867" width="23.75" style="1" customWidth="1"/>
    <col min="4868" max="4868" width="12.125" style="1" customWidth="1"/>
    <col min="4869" max="4869" width="12.375" style="1" bestFit="1" customWidth="1"/>
    <col min="4870" max="4870" width="11.75" style="1" customWidth="1"/>
    <col min="4871" max="4871" width="12.375" style="1" bestFit="1" customWidth="1"/>
    <col min="4872" max="4872" width="12" style="1" customWidth="1"/>
    <col min="4873" max="4873" width="13" style="1" bestFit="1" customWidth="1"/>
    <col min="4874" max="4874" width="11.125" style="1" customWidth="1"/>
    <col min="4875" max="4875" width="13" style="1" bestFit="1" customWidth="1"/>
    <col min="4876" max="4876" width="12" style="1" customWidth="1"/>
    <col min="4877" max="4877" width="11.5" style="1" customWidth="1"/>
    <col min="4878" max="4878" width="11" style="1" customWidth="1"/>
    <col min="4879" max="4879" width="11.75" style="1" customWidth="1"/>
    <col min="4880" max="5122" width="9" style="1"/>
    <col min="5123" max="5123" width="23.75" style="1" customWidth="1"/>
    <col min="5124" max="5124" width="12.125" style="1" customWidth="1"/>
    <col min="5125" max="5125" width="12.375" style="1" bestFit="1" customWidth="1"/>
    <col min="5126" max="5126" width="11.75" style="1" customWidth="1"/>
    <col min="5127" max="5127" width="12.375" style="1" bestFit="1" customWidth="1"/>
    <col min="5128" max="5128" width="12" style="1" customWidth="1"/>
    <col min="5129" max="5129" width="13" style="1" bestFit="1" customWidth="1"/>
    <col min="5130" max="5130" width="11.125" style="1" customWidth="1"/>
    <col min="5131" max="5131" width="13" style="1" bestFit="1" customWidth="1"/>
    <col min="5132" max="5132" width="12" style="1" customWidth="1"/>
    <col min="5133" max="5133" width="11.5" style="1" customWidth="1"/>
    <col min="5134" max="5134" width="11" style="1" customWidth="1"/>
    <col min="5135" max="5135" width="11.75" style="1" customWidth="1"/>
    <col min="5136" max="5378" width="9" style="1"/>
    <col min="5379" max="5379" width="23.75" style="1" customWidth="1"/>
    <col min="5380" max="5380" width="12.125" style="1" customWidth="1"/>
    <col min="5381" max="5381" width="12.375" style="1" bestFit="1" customWidth="1"/>
    <col min="5382" max="5382" width="11.75" style="1" customWidth="1"/>
    <col min="5383" max="5383" width="12.375" style="1" bestFit="1" customWidth="1"/>
    <col min="5384" max="5384" width="12" style="1" customWidth="1"/>
    <col min="5385" max="5385" width="13" style="1" bestFit="1" customWidth="1"/>
    <col min="5386" max="5386" width="11.125" style="1" customWidth="1"/>
    <col min="5387" max="5387" width="13" style="1" bestFit="1" customWidth="1"/>
    <col min="5388" max="5388" width="12" style="1" customWidth="1"/>
    <col min="5389" max="5389" width="11.5" style="1" customWidth="1"/>
    <col min="5390" max="5390" width="11" style="1" customWidth="1"/>
    <col min="5391" max="5391" width="11.75" style="1" customWidth="1"/>
    <col min="5392" max="5634" width="9" style="1"/>
    <col min="5635" max="5635" width="23.75" style="1" customWidth="1"/>
    <col min="5636" max="5636" width="12.125" style="1" customWidth="1"/>
    <col min="5637" max="5637" width="12.375" style="1" bestFit="1" customWidth="1"/>
    <col min="5638" max="5638" width="11.75" style="1" customWidth="1"/>
    <col min="5639" max="5639" width="12.375" style="1" bestFit="1" customWidth="1"/>
    <col min="5640" max="5640" width="12" style="1" customWidth="1"/>
    <col min="5641" max="5641" width="13" style="1" bestFit="1" customWidth="1"/>
    <col min="5642" max="5642" width="11.125" style="1" customWidth="1"/>
    <col min="5643" max="5643" width="13" style="1" bestFit="1" customWidth="1"/>
    <col min="5644" max="5644" width="12" style="1" customWidth="1"/>
    <col min="5645" max="5645" width="11.5" style="1" customWidth="1"/>
    <col min="5646" max="5646" width="11" style="1" customWidth="1"/>
    <col min="5647" max="5647" width="11.75" style="1" customWidth="1"/>
    <col min="5648" max="5890" width="9" style="1"/>
    <col min="5891" max="5891" width="23.75" style="1" customWidth="1"/>
    <col min="5892" max="5892" width="12.125" style="1" customWidth="1"/>
    <col min="5893" max="5893" width="12.375" style="1" bestFit="1" customWidth="1"/>
    <col min="5894" max="5894" width="11.75" style="1" customWidth="1"/>
    <col min="5895" max="5895" width="12.375" style="1" bestFit="1" customWidth="1"/>
    <col min="5896" max="5896" width="12" style="1" customWidth="1"/>
    <col min="5897" max="5897" width="13" style="1" bestFit="1" customWidth="1"/>
    <col min="5898" max="5898" width="11.125" style="1" customWidth="1"/>
    <col min="5899" max="5899" width="13" style="1" bestFit="1" customWidth="1"/>
    <col min="5900" max="5900" width="12" style="1" customWidth="1"/>
    <col min="5901" max="5901" width="11.5" style="1" customWidth="1"/>
    <col min="5902" max="5902" width="11" style="1" customWidth="1"/>
    <col min="5903" max="5903" width="11.75" style="1" customWidth="1"/>
    <col min="5904" max="6146" width="9" style="1"/>
    <col min="6147" max="6147" width="23.75" style="1" customWidth="1"/>
    <col min="6148" max="6148" width="12.125" style="1" customWidth="1"/>
    <col min="6149" max="6149" width="12.375" style="1" bestFit="1" customWidth="1"/>
    <col min="6150" max="6150" width="11.75" style="1" customWidth="1"/>
    <col min="6151" max="6151" width="12.375" style="1" bestFit="1" customWidth="1"/>
    <col min="6152" max="6152" width="12" style="1" customWidth="1"/>
    <col min="6153" max="6153" width="13" style="1" bestFit="1" customWidth="1"/>
    <col min="6154" max="6154" width="11.125" style="1" customWidth="1"/>
    <col min="6155" max="6155" width="13" style="1" bestFit="1" customWidth="1"/>
    <col min="6156" max="6156" width="12" style="1" customWidth="1"/>
    <col min="6157" max="6157" width="11.5" style="1" customWidth="1"/>
    <col min="6158" max="6158" width="11" style="1" customWidth="1"/>
    <col min="6159" max="6159" width="11.75" style="1" customWidth="1"/>
    <col min="6160" max="6402" width="9" style="1"/>
    <col min="6403" max="6403" width="23.75" style="1" customWidth="1"/>
    <col min="6404" max="6404" width="12.125" style="1" customWidth="1"/>
    <col min="6405" max="6405" width="12.375" style="1" bestFit="1" customWidth="1"/>
    <col min="6406" max="6406" width="11.75" style="1" customWidth="1"/>
    <col min="6407" max="6407" width="12.375" style="1" bestFit="1" customWidth="1"/>
    <col min="6408" max="6408" width="12" style="1" customWidth="1"/>
    <col min="6409" max="6409" width="13" style="1" bestFit="1" customWidth="1"/>
    <col min="6410" max="6410" width="11.125" style="1" customWidth="1"/>
    <col min="6411" max="6411" width="13" style="1" bestFit="1" customWidth="1"/>
    <col min="6412" max="6412" width="12" style="1" customWidth="1"/>
    <col min="6413" max="6413" width="11.5" style="1" customWidth="1"/>
    <col min="6414" max="6414" width="11" style="1" customWidth="1"/>
    <col min="6415" max="6415" width="11.75" style="1" customWidth="1"/>
    <col min="6416" max="6658" width="9" style="1"/>
    <col min="6659" max="6659" width="23.75" style="1" customWidth="1"/>
    <col min="6660" max="6660" width="12.125" style="1" customWidth="1"/>
    <col min="6661" max="6661" width="12.375" style="1" bestFit="1" customWidth="1"/>
    <col min="6662" max="6662" width="11.75" style="1" customWidth="1"/>
    <col min="6663" max="6663" width="12.375" style="1" bestFit="1" customWidth="1"/>
    <col min="6664" max="6664" width="12" style="1" customWidth="1"/>
    <col min="6665" max="6665" width="13" style="1" bestFit="1" customWidth="1"/>
    <col min="6666" max="6666" width="11.125" style="1" customWidth="1"/>
    <col min="6667" max="6667" width="13" style="1" bestFit="1" customWidth="1"/>
    <col min="6668" max="6668" width="12" style="1" customWidth="1"/>
    <col min="6669" max="6669" width="11.5" style="1" customWidth="1"/>
    <col min="6670" max="6670" width="11" style="1" customWidth="1"/>
    <col min="6671" max="6671" width="11.75" style="1" customWidth="1"/>
    <col min="6672" max="6914" width="9" style="1"/>
    <col min="6915" max="6915" width="23.75" style="1" customWidth="1"/>
    <col min="6916" max="6916" width="12.125" style="1" customWidth="1"/>
    <col min="6917" max="6917" width="12.375" style="1" bestFit="1" customWidth="1"/>
    <col min="6918" max="6918" width="11.75" style="1" customWidth="1"/>
    <col min="6919" max="6919" width="12.375" style="1" bestFit="1" customWidth="1"/>
    <col min="6920" max="6920" width="12" style="1" customWidth="1"/>
    <col min="6921" max="6921" width="13" style="1" bestFit="1" customWidth="1"/>
    <col min="6922" max="6922" width="11.125" style="1" customWidth="1"/>
    <col min="6923" max="6923" width="13" style="1" bestFit="1" customWidth="1"/>
    <col min="6924" max="6924" width="12" style="1" customWidth="1"/>
    <col min="6925" max="6925" width="11.5" style="1" customWidth="1"/>
    <col min="6926" max="6926" width="11" style="1" customWidth="1"/>
    <col min="6927" max="6927" width="11.75" style="1" customWidth="1"/>
    <col min="6928" max="7170" width="9" style="1"/>
    <col min="7171" max="7171" width="23.75" style="1" customWidth="1"/>
    <col min="7172" max="7172" width="12.125" style="1" customWidth="1"/>
    <col min="7173" max="7173" width="12.375" style="1" bestFit="1" customWidth="1"/>
    <col min="7174" max="7174" width="11.75" style="1" customWidth="1"/>
    <col min="7175" max="7175" width="12.375" style="1" bestFit="1" customWidth="1"/>
    <col min="7176" max="7176" width="12" style="1" customWidth="1"/>
    <col min="7177" max="7177" width="13" style="1" bestFit="1" customWidth="1"/>
    <col min="7178" max="7178" width="11.125" style="1" customWidth="1"/>
    <col min="7179" max="7179" width="13" style="1" bestFit="1" customWidth="1"/>
    <col min="7180" max="7180" width="12" style="1" customWidth="1"/>
    <col min="7181" max="7181" width="11.5" style="1" customWidth="1"/>
    <col min="7182" max="7182" width="11" style="1" customWidth="1"/>
    <col min="7183" max="7183" width="11.75" style="1" customWidth="1"/>
    <col min="7184" max="7426" width="9" style="1"/>
    <col min="7427" max="7427" width="23.75" style="1" customWidth="1"/>
    <col min="7428" max="7428" width="12.125" style="1" customWidth="1"/>
    <col min="7429" max="7429" width="12.375" style="1" bestFit="1" customWidth="1"/>
    <col min="7430" max="7430" width="11.75" style="1" customWidth="1"/>
    <col min="7431" max="7431" width="12.375" style="1" bestFit="1" customWidth="1"/>
    <col min="7432" max="7432" width="12" style="1" customWidth="1"/>
    <col min="7433" max="7433" width="13" style="1" bestFit="1" customWidth="1"/>
    <col min="7434" max="7434" width="11.125" style="1" customWidth="1"/>
    <col min="7435" max="7435" width="13" style="1" bestFit="1" customWidth="1"/>
    <col min="7436" max="7436" width="12" style="1" customWidth="1"/>
    <col min="7437" max="7437" width="11.5" style="1" customWidth="1"/>
    <col min="7438" max="7438" width="11" style="1" customWidth="1"/>
    <col min="7439" max="7439" width="11.75" style="1" customWidth="1"/>
    <col min="7440" max="7682" width="9" style="1"/>
    <col min="7683" max="7683" width="23.75" style="1" customWidth="1"/>
    <col min="7684" max="7684" width="12.125" style="1" customWidth="1"/>
    <col min="7685" max="7685" width="12.375" style="1" bestFit="1" customWidth="1"/>
    <col min="7686" max="7686" width="11.75" style="1" customWidth="1"/>
    <col min="7687" max="7687" width="12.375" style="1" bestFit="1" customWidth="1"/>
    <col min="7688" max="7688" width="12" style="1" customWidth="1"/>
    <col min="7689" max="7689" width="13" style="1" bestFit="1" customWidth="1"/>
    <col min="7690" max="7690" width="11.125" style="1" customWidth="1"/>
    <col min="7691" max="7691" width="13" style="1" bestFit="1" customWidth="1"/>
    <col min="7692" max="7692" width="12" style="1" customWidth="1"/>
    <col min="7693" max="7693" width="11.5" style="1" customWidth="1"/>
    <col min="7694" max="7694" width="11" style="1" customWidth="1"/>
    <col min="7695" max="7695" width="11.75" style="1" customWidth="1"/>
    <col min="7696" max="7938" width="9" style="1"/>
    <col min="7939" max="7939" width="23.75" style="1" customWidth="1"/>
    <col min="7940" max="7940" width="12.125" style="1" customWidth="1"/>
    <col min="7941" max="7941" width="12.375" style="1" bestFit="1" customWidth="1"/>
    <col min="7942" max="7942" width="11.75" style="1" customWidth="1"/>
    <col min="7943" max="7943" width="12.375" style="1" bestFit="1" customWidth="1"/>
    <col min="7944" max="7944" width="12" style="1" customWidth="1"/>
    <col min="7945" max="7945" width="13" style="1" bestFit="1" customWidth="1"/>
    <col min="7946" max="7946" width="11.125" style="1" customWidth="1"/>
    <col min="7947" max="7947" width="13" style="1" bestFit="1" customWidth="1"/>
    <col min="7948" max="7948" width="12" style="1" customWidth="1"/>
    <col min="7949" max="7949" width="11.5" style="1" customWidth="1"/>
    <col min="7950" max="7950" width="11" style="1" customWidth="1"/>
    <col min="7951" max="7951" width="11.75" style="1" customWidth="1"/>
    <col min="7952" max="8194" width="9" style="1"/>
    <col min="8195" max="8195" width="23.75" style="1" customWidth="1"/>
    <col min="8196" max="8196" width="12.125" style="1" customWidth="1"/>
    <col min="8197" max="8197" width="12.375" style="1" bestFit="1" customWidth="1"/>
    <col min="8198" max="8198" width="11.75" style="1" customWidth="1"/>
    <col min="8199" max="8199" width="12.375" style="1" bestFit="1" customWidth="1"/>
    <col min="8200" max="8200" width="12" style="1" customWidth="1"/>
    <col min="8201" max="8201" width="13" style="1" bestFit="1" customWidth="1"/>
    <col min="8202" max="8202" width="11.125" style="1" customWidth="1"/>
    <col min="8203" max="8203" width="13" style="1" bestFit="1" customWidth="1"/>
    <col min="8204" max="8204" width="12" style="1" customWidth="1"/>
    <col min="8205" max="8205" width="11.5" style="1" customWidth="1"/>
    <col min="8206" max="8206" width="11" style="1" customWidth="1"/>
    <col min="8207" max="8207" width="11.75" style="1" customWidth="1"/>
    <col min="8208" max="8450" width="9" style="1"/>
    <col min="8451" max="8451" width="23.75" style="1" customWidth="1"/>
    <col min="8452" max="8452" width="12.125" style="1" customWidth="1"/>
    <col min="8453" max="8453" width="12.375" style="1" bestFit="1" customWidth="1"/>
    <col min="8454" max="8454" width="11.75" style="1" customWidth="1"/>
    <col min="8455" max="8455" width="12.375" style="1" bestFit="1" customWidth="1"/>
    <col min="8456" max="8456" width="12" style="1" customWidth="1"/>
    <col min="8457" max="8457" width="13" style="1" bestFit="1" customWidth="1"/>
    <col min="8458" max="8458" width="11.125" style="1" customWidth="1"/>
    <col min="8459" max="8459" width="13" style="1" bestFit="1" customWidth="1"/>
    <col min="8460" max="8460" width="12" style="1" customWidth="1"/>
    <col min="8461" max="8461" width="11.5" style="1" customWidth="1"/>
    <col min="8462" max="8462" width="11" style="1" customWidth="1"/>
    <col min="8463" max="8463" width="11.75" style="1" customWidth="1"/>
    <col min="8464" max="8706" width="9" style="1"/>
    <col min="8707" max="8707" width="23.75" style="1" customWidth="1"/>
    <col min="8708" max="8708" width="12.125" style="1" customWidth="1"/>
    <col min="8709" max="8709" width="12.375" style="1" bestFit="1" customWidth="1"/>
    <col min="8710" max="8710" width="11.75" style="1" customWidth="1"/>
    <col min="8711" max="8711" width="12.375" style="1" bestFit="1" customWidth="1"/>
    <col min="8712" max="8712" width="12" style="1" customWidth="1"/>
    <col min="8713" max="8713" width="13" style="1" bestFit="1" customWidth="1"/>
    <col min="8714" max="8714" width="11.125" style="1" customWidth="1"/>
    <col min="8715" max="8715" width="13" style="1" bestFit="1" customWidth="1"/>
    <col min="8716" max="8716" width="12" style="1" customWidth="1"/>
    <col min="8717" max="8717" width="11.5" style="1" customWidth="1"/>
    <col min="8718" max="8718" width="11" style="1" customWidth="1"/>
    <col min="8719" max="8719" width="11.75" style="1" customWidth="1"/>
    <col min="8720" max="8962" width="9" style="1"/>
    <col min="8963" max="8963" width="23.75" style="1" customWidth="1"/>
    <col min="8964" max="8964" width="12.125" style="1" customWidth="1"/>
    <col min="8965" max="8965" width="12.375" style="1" bestFit="1" customWidth="1"/>
    <col min="8966" max="8966" width="11.75" style="1" customWidth="1"/>
    <col min="8967" max="8967" width="12.375" style="1" bestFit="1" customWidth="1"/>
    <col min="8968" max="8968" width="12" style="1" customWidth="1"/>
    <col min="8969" max="8969" width="13" style="1" bestFit="1" customWidth="1"/>
    <col min="8970" max="8970" width="11.125" style="1" customWidth="1"/>
    <col min="8971" max="8971" width="13" style="1" bestFit="1" customWidth="1"/>
    <col min="8972" max="8972" width="12" style="1" customWidth="1"/>
    <col min="8973" max="8973" width="11.5" style="1" customWidth="1"/>
    <col min="8974" max="8974" width="11" style="1" customWidth="1"/>
    <col min="8975" max="8975" width="11.75" style="1" customWidth="1"/>
    <col min="8976" max="9218" width="9" style="1"/>
    <col min="9219" max="9219" width="23.75" style="1" customWidth="1"/>
    <col min="9220" max="9220" width="12.125" style="1" customWidth="1"/>
    <col min="9221" max="9221" width="12.375" style="1" bestFit="1" customWidth="1"/>
    <col min="9222" max="9222" width="11.75" style="1" customWidth="1"/>
    <col min="9223" max="9223" width="12.375" style="1" bestFit="1" customWidth="1"/>
    <col min="9224" max="9224" width="12" style="1" customWidth="1"/>
    <col min="9225" max="9225" width="13" style="1" bestFit="1" customWidth="1"/>
    <col min="9226" max="9226" width="11.125" style="1" customWidth="1"/>
    <col min="9227" max="9227" width="13" style="1" bestFit="1" customWidth="1"/>
    <col min="9228" max="9228" width="12" style="1" customWidth="1"/>
    <col min="9229" max="9229" width="11.5" style="1" customWidth="1"/>
    <col min="9230" max="9230" width="11" style="1" customWidth="1"/>
    <col min="9231" max="9231" width="11.75" style="1" customWidth="1"/>
    <col min="9232" max="9474" width="9" style="1"/>
    <col min="9475" max="9475" width="23.75" style="1" customWidth="1"/>
    <col min="9476" max="9476" width="12.125" style="1" customWidth="1"/>
    <col min="9477" max="9477" width="12.375" style="1" bestFit="1" customWidth="1"/>
    <col min="9478" max="9478" width="11.75" style="1" customWidth="1"/>
    <col min="9479" max="9479" width="12.375" style="1" bestFit="1" customWidth="1"/>
    <col min="9480" max="9480" width="12" style="1" customWidth="1"/>
    <col min="9481" max="9481" width="13" style="1" bestFit="1" customWidth="1"/>
    <col min="9482" max="9482" width="11.125" style="1" customWidth="1"/>
    <col min="9483" max="9483" width="13" style="1" bestFit="1" customWidth="1"/>
    <col min="9484" max="9484" width="12" style="1" customWidth="1"/>
    <col min="9485" max="9485" width="11.5" style="1" customWidth="1"/>
    <col min="9486" max="9486" width="11" style="1" customWidth="1"/>
    <col min="9487" max="9487" width="11.75" style="1" customWidth="1"/>
    <col min="9488" max="9730" width="9" style="1"/>
    <col min="9731" max="9731" width="23.75" style="1" customWidth="1"/>
    <col min="9732" max="9732" width="12.125" style="1" customWidth="1"/>
    <col min="9733" max="9733" width="12.375" style="1" bestFit="1" customWidth="1"/>
    <col min="9734" max="9734" width="11.75" style="1" customWidth="1"/>
    <col min="9735" max="9735" width="12.375" style="1" bestFit="1" customWidth="1"/>
    <col min="9736" max="9736" width="12" style="1" customWidth="1"/>
    <col min="9737" max="9737" width="13" style="1" bestFit="1" customWidth="1"/>
    <col min="9738" max="9738" width="11.125" style="1" customWidth="1"/>
    <col min="9739" max="9739" width="13" style="1" bestFit="1" customWidth="1"/>
    <col min="9740" max="9740" width="12" style="1" customWidth="1"/>
    <col min="9741" max="9741" width="11.5" style="1" customWidth="1"/>
    <col min="9742" max="9742" width="11" style="1" customWidth="1"/>
    <col min="9743" max="9743" width="11.75" style="1" customWidth="1"/>
    <col min="9744" max="9986" width="9" style="1"/>
    <col min="9987" max="9987" width="23.75" style="1" customWidth="1"/>
    <col min="9988" max="9988" width="12.125" style="1" customWidth="1"/>
    <col min="9989" max="9989" width="12.375" style="1" bestFit="1" customWidth="1"/>
    <col min="9990" max="9990" width="11.75" style="1" customWidth="1"/>
    <col min="9991" max="9991" width="12.375" style="1" bestFit="1" customWidth="1"/>
    <col min="9992" max="9992" width="12" style="1" customWidth="1"/>
    <col min="9993" max="9993" width="13" style="1" bestFit="1" customWidth="1"/>
    <col min="9994" max="9994" width="11.125" style="1" customWidth="1"/>
    <col min="9995" max="9995" width="13" style="1" bestFit="1" customWidth="1"/>
    <col min="9996" max="9996" width="12" style="1" customWidth="1"/>
    <col min="9997" max="9997" width="11.5" style="1" customWidth="1"/>
    <col min="9998" max="9998" width="11" style="1" customWidth="1"/>
    <col min="9999" max="9999" width="11.75" style="1" customWidth="1"/>
    <col min="10000" max="10242" width="9" style="1"/>
    <col min="10243" max="10243" width="23.75" style="1" customWidth="1"/>
    <col min="10244" max="10244" width="12.125" style="1" customWidth="1"/>
    <col min="10245" max="10245" width="12.375" style="1" bestFit="1" customWidth="1"/>
    <col min="10246" max="10246" width="11.75" style="1" customWidth="1"/>
    <col min="10247" max="10247" width="12.375" style="1" bestFit="1" customWidth="1"/>
    <col min="10248" max="10248" width="12" style="1" customWidth="1"/>
    <col min="10249" max="10249" width="13" style="1" bestFit="1" customWidth="1"/>
    <col min="10250" max="10250" width="11.125" style="1" customWidth="1"/>
    <col min="10251" max="10251" width="13" style="1" bestFit="1" customWidth="1"/>
    <col min="10252" max="10252" width="12" style="1" customWidth="1"/>
    <col min="10253" max="10253" width="11.5" style="1" customWidth="1"/>
    <col min="10254" max="10254" width="11" style="1" customWidth="1"/>
    <col min="10255" max="10255" width="11.75" style="1" customWidth="1"/>
    <col min="10256" max="10498" width="9" style="1"/>
    <col min="10499" max="10499" width="23.75" style="1" customWidth="1"/>
    <col min="10500" max="10500" width="12.125" style="1" customWidth="1"/>
    <col min="10501" max="10501" width="12.375" style="1" bestFit="1" customWidth="1"/>
    <col min="10502" max="10502" width="11.75" style="1" customWidth="1"/>
    <col min="10503" max="10503" width="12.375" style="1" bestFit="1" customWidth="1"/>
    <col min="10504" max="10504" width="12" style="1" customWidth="1"/>
    <col min="10505" max="10505" width="13" style="1" bestFit="1" customWidth="1"/>
    <col min="10506" max="10506" width="11.125" style="1" customWidth="1"/>
    <col min="10507" max="10507" width="13" style="1" bestFit="1" customWidth="1"/>
    <col min="10508" max="10508" width="12" style="1" customWidth="1"/>
    <col min="10509" max="10509" width="11.5" style="1" customWidth="1"/>
    <col min="10510" max="10510" width="11" style="1" customWidth="1"/>
    <col min="10511" max="10511" width="11.75" style="1" customWidth="1"/>
    <col min="10512" max="10754" width="9" style="1"/>
    <col min="10755" max="10755" width="23.75" style="1" customWidth="1"/>
    <col min="10756" max="10756" width="12.125" style="1" customWidth="1"/>
    <col min="10757" max="10757" width="12.375" style="1" bestFit="1" customWidth="1"/>
    <col min="10758" max="10758" width="11.75" style="1" customWidth="1"/>
    <col min="10759" max="10759" width="12.375" style="1" bestFit="1" customWidth="1"/>
    <col min="10760" max="10760" width="12" style="1" customWidth="1"/>
    <col min="10761" max="10761" width="13" style="1" bestFit="1" customWidth="1"/>
    <col min="10762" max="10762" width="11.125" style="1" customWidth="1"/>
    <col min="10763" max="10763" width="13" style="1" bestFit="1" customWidth="1"/>
    <col min="10764" max="10764" width="12" style="1" customWidth="1"/>
    <col min="10765" max="10765" width="11.5" style="1" customWidth="1"/>
    <col min="10766" max="10766" width="11" style="1" customWidth="1"/>
    <col min="10767" max="10767" width="11.75" style="1" customWidth="1"/>
    <col min="10768" max="11010" width="9" style="1"/>
    <col min="11011" max="11011" width="23.75" style="1" customWidth="1"/>
    <col min="11012" max="11012" width="12.125" style="1" customWidth="1"/>
    <col min="11013" max="11013" width="12.375" style="1" bestFit="1" customWidth="1"/>
    <col min="11014" max="11014" width="11.75" style="1" customWidth="1"/>
    <col min="11015" max="11015" width="12.375" style="1" bestFit="1" customWidth="1"/>
    <col min="11016" max="11016" width="12" style="1" customWidth="1"/>
    <col min="11017" max="11017" width="13" style="1" bestFit="1" customWidth="1"/>
    <col min="11018" max="11018" width="11.125" style="1" customWidth="1"/>
    <col min="11019" max="11019" width="13" style="1" bestFit="1" customWidth="1"/>
    <col min="11020" max="11020" width="12" style="1" customWidth="1"/>
    <col min="11021" max="11021" width="11.5" style="1" customWidth="1"/>
    <col min="11022" max="11022" width="11" style="1" customWidth="1"/>
    <col min="11023" max="11023" width="11.75" style="1" customWidth="1"/>
    <col min="11024" max="11266" width="9" style="1"/>
    <col min="11267" max="11267" width="23.75" style="1" customWidth="1"/>
    <col min="11268" max="11268" width="12.125" style="1" customWidth="1"/>
    <col min="11269" max="11269" width="12.375" style="1" bestFit="1" customWidth="1"/>
    <col min="11270" max="11270" width="11.75" style="1" customWidth="1"/>
    <col min="11271" max="11271" width="12.375" style="1" bestFit="1" customWidth="1"/>
    <col min="11272" max="11272" width="12" style="1" customWidth="1"/>
    <col min="11273" max="11273" width="13" style="1" bestFit="1" customWidth="1"/>
    <col min="11274" max="11274" width="11.125" style="1" customWidth="1"/>
    <col min="11275" max="11275" width="13" style="1" bestFit="1" customWidth="1"/>
    <col min="11276" max="11276" width="12" style="1" customWidth="1"/>
    <col min="11277" max="11277" width="11.5" style="1" customWidth="1"/>
    <col min="11278" max="11278" width="11" style="1" customWidth="1"/>
    <col min="11279" max="11279" width="11.75" style="1" customWidth="1"/>
    <col min="11280" max="11522" width="9" style="1"/>
    <col min="11523" max="11523" width="23.75" style="1" customWidth="1"/>
    <col min="11524" max="11524" width="12.125" style="1" customWidth="1"/>
    <col min="11525" max="11525" width="12.375" style="1" bestFit="1" customWidth="1"/>
    <col min="11526" max="11526" width="11.75" style="1" customWidth="1"/>
    <col min="11527" max="11527" width="12.375" style="1" bestFit="1" customWidth="1"/>
    <col min="11528" max="11528" width="12" style="1" customWidth="1"/>
    <col min="11529" max="11529" width="13" style="1" bestFit="1" customWidth="1"/>
    <col min="11530" max="11530" width="11.125" style="1" customWidth="1"/>
    <col min="11531" max="11531" width="13" style="1" bestFit="1" customWidth="1"/>
    <col min="11532" max="11532" width="12" style="1" customWidth="1"/>
    <col min="11533" max="11533" width="11.5" style="1" customWidth="1"/>
    <col min="11534" max="11534" width="11" style="1" customWidth="1"/>
    <col min="11535" max="11535" width="11.75" style="1" customWidth="1"/>
    <col min="11536" max="11778" width="9" style="1"/>
    <col min="11779" max="11779" width="23.75" style="1" customWidth="1"/>
    <col min="11780" max="11780" width="12.125" style="1" customWidth="1"/>
    <col min="11781" max="11781" width="12.375" style="1" bestFit="1" customWidth="1"/>
    <col min="11782" max="11782" width="11.75" style="1" customWidth="1"/>
    <col min="11783" max="11783" width="12.375" style="1" bestFit="1" customWidth="1"/>
    <col min="11784" max="11784" width="12" style="1" customWidth="1"/>
    <col min="11785" max="11785" width="13" style="1" bestFit="1" customWidth="1"/>
    <col min="11786" max="11786" width="11.125" style="1" customWidth="1"/>
    <col min="11787" max="11787" width="13" style="1" bestFit="1" customWidth="1"/>
    <col min="11788" max="11788" width="12" style="1" customWidth="1"/>
    <col min="11789" max="11789" width="11.5" style="1" customWidth="1"/>
    <col min="11790" max="11790" width="11" style="1" customWidth="1"/>
    <col min="11791" max="11791" width="11.75" style="1" customWidth="1"/>
    <col min="11792" max="12034" width="9" style="1"/>
    <col min="12035" max="12035" width="23.75" style="1" customWidth="1"/>
    <col min="12036" max="12036" width="12.125" style="1" customWidth="1"/>
    <col min="12037" max="12037" width="12.375" style="1" bestFit="1" customWidth="1"/>
    <col min="12038" max="12038" width="11.75" style="1" customWidth="1"/>
    <col min="12039" max="12039" width="12.375" style="1" bestFit="1" customWidth="1"/>
    <col min="12040" max="12040" width="12" style="1" customWidth="1"/>
    <col min="12041" max="12041" width="13" style="1" bestFit="1" customWidth="1"/>
    <col min="12042" max="12042" width="11.125" style="1" customWidth="1"/>
    <col min="12043" max="12043" width="13" style="1" bestFit="1" customWidth="1"/>
    <col min="12044" max="12044" width="12" style="1" customWidth="1"/>
    <col min="12045" max="12045" width="11.5" style="1" customWidth="1"/>
    <col min="12046" max="12046" width="11" style="1" customWidth="1"/>
    <col min="12047" max="12047" width="11.75" style="1" customWidth="1"/>
    <col min="12048" max="12290" width="9" style="1"/>
    <col min="12291" max="12291" width="23.75" style="1" customWidth="1"/>
    <col min="12292" max="12292" width="12.125" style="1" customWidth="1"/>
    <col min="12293" max="12293" width="12.375" style="1" bestFit="1" customWidth="1"/>
    <col min="12294" max="12294" width="11.75" style="1" customWidth="1"/>
    <col min="12295" max="12295" width="12.375" style="1" bestFit="1" customWidth="1"/>
    <col min="12296" max="12296" width="12" style="1" customWidth="1"/>
    <col min="12297" max="12297" width="13" style="1" bestFit="1" customWidth="1"/>
    <col min="12298" max="12298" width="11.125" style="1" customWidth="1"/>
    <col min="12299" max="12299" width="13" style="1" bestFit="1" customWidth="1"/>
    <col min="12300" max="12300" width="12" style="1" customWidth="1"/>
    <col min="12301" max="12301" width="11.5" style="1" customWidth="1"/>
    <col min="12302" max="12302" width="11" style="1" customWidth="1"/>
    <col min="12303" max="12303" width="11.75" style="1" customWidth="1"/>
    <col min="12304" max="12546" width="9" style="1"/>
    <col min="12547" max="12547" width="23.75" style="1" customWidth="1"/>
    <col min="12548" max="12548" width="12.125" style="1" customWidth="1"/>
    <col min="12549" max="12549" width="12.375" style="1" bestFit="1" customWidth="1"/>
    <col min="12550" max="12550" width="11.75" style="1" customWidth="1"/>
    <col min="12551" max="12551" width="12.375" style="1" bestFit="1" customWidth="1"/>
    <col min="12552" max="12552" width="12" style="1" customWidth="1"/>
    <col min="12553" max="12553" width="13" style="1" bestFit="1" customWidth="1"/>
    <col min="12554" max="12554" width="11.125" style="1" customWidth="1"/>
    <col min="12555" max="12555" width="13" style="1" bestFit="1" customWidth="1"/>
    <col min="12556" max="12556" width="12" style="1" customWidth="1"/>
    <col min="12557" max="12557" width="11.5" style="1" customWidth="1"/>
    <col min="12558" max="12558" width="11" style="1" customWidth="1"/>
    <col min="12559" max="12559" width="11.75" style="1" customWidth="1"/>
    <col min="12560" max="12802" width="9" style="1"/>
    <col min="12803" max="12803" width="23.75" style="1" customWidth="1"/>
    <col min="12804" max="12804" width="12.125" style="1" customWidth="1"/>
    <col min="12805" max="12805" width="12.375" style="1" bestFit="1" customWidth="1"/>
    <col min="12806" max="12806" width="11.75" style="1" customWidth="1"/>
    <col min="12807" max="12807" width="12.375" style="1" bestFit="1" customWidth="1"/>
    <col min="12808" max="12808" width="12" style="1" customWidth="1"/>
    <col min="12809" max="12809" width="13" style="1" bestFit="1" customWidth="1"/>
    <col min="12810" max="12810" width="11.125" style="1" customWidth="1"/>
    <col min="12811" max="12811" width="13" style="1" bestFit="1" customWidth="1"/>
    <col min="12812" max="12812" width="12" style="1" customWidth="1"/>
    <col min="12813" max="12813" width="11.5" style="1" customWidth="1"/>
    <col min="12814" max="12814" width="11" style="1" customWidth="1"/>
    <col min="12815" max="12815" width="11.75" style="1" customWidth="1"/>
    <col min="12816" max="13058" width="9" style="1"/>
    <col min="13059" max="13059" width="23.75" style="1" customWidth="1"/>
    <col min="13060" max="13060" width="12.125" style="1" customWidth="1"/>
    <col min="13061" max="13061" width="12.375" style="1" bestFit="1" customWidth="1"/>
    <col min="13062" max="13062" width="11.75" style="1" customWidth="1"/>
    <col min="13063" max="13063" width="12.375" style="1" bestFit="1" customWidth="1"/>
    <col min="13064" max="13064" width="12" style="1" customWidth="1"/>
    <col min="13065" max="13065" width="13" style="1" bestFit="1" customWidth="1"/>
    <col min="13066" max="13066" width="11.125" style="1" customWidth="1"/>
    <col min="13067" max="13067" width="13" style="1" bestFit="1" customWidth="1"/>
    <col min="13068" max="13068" width="12" style="1" customWidth="1"/>
    <col min="13069" max="13069" width="11.5" style="1" customWidth="1"/>
    <col min="13070" max="13070" width="11" style="1" customWidth="1"/>
    <col min="13071" max="13071" width="11.75" style="1" customWidth="1"/>
    <col min="13072" max="13314" width="9" style="1"/>
    <col min="13315" max="13315" width="23.75" style="1" customWidth="1"/>
    <col min="13316" max="13316" width="12.125" style="1" customWidth="1"/>
    <col min="13317" max="13317" width="12.375" style="1" bestFit="1" customWidth="1"/>
    <col min="13318" max="13318" width="11.75" style="1" customWidth="1"/>
    <col min="13319" max="13319" width="12.375" style="1" bestFit="1" customWidth="1"/>
    <col min="13320" max="13320" width="12" style="1" customWidth="1"/>
    <col min="13321" max="13321" width="13" style="1" bestFit="1" customWidth="1"/>
    <col min="13322" max="13322" width="11.125" style="1" customWidth="1"/>
    <col min="13323" max="13323" width="13" style="1" bestFit="1" customWidth="1"/>
    <col min="13324" max="13324" width="12" style="1" customWidth="1"/>
    <col min="13325" max="13325" width="11.5" style="1" customWidth="1"/>
    <col min="13326" max="13326" width="11" style="1" customWidth="1"/>
    <col min="13327" max="13327" width="11.75" style="1" customWidth="1"/>
    <col min="13328" max="13570" width="9" style="1"/>
    <col min="13571" max="13571" width="23.75" style="1" customWidth="1"/>
    <col min="13572" max="13572" width="12.125" style="1" customWidth="1"/>
    <col min="13573" max="13573" width="12.375" style="1" bestFit="1" customWidth="1"/>
    <col min="13574" max="13574" width="11.75" style="1" customWidth="1"/>
    <col min="13575" max="13575" width="12.375" style="1" bestFit="1" customWidth="1"/>
    <col min="13576" max="13576" width="12" style="1" customWidth="1"/>
    <col min="13577" max="13577" width="13" style="1" bestFit="1" customWidth="1"/>
    <col min="13578" max="13578" width="11.125" style="1" customWidth="1"/>
    <col min="13579" max="13579" width="13" style="1" bestFit="1" customWidth="1"/>
    <col min="13580" max="13580" width="12" style="1" customWidth="1"/>
    <col min="13581" max="13581" width="11.5" style="1" customWidth="1"/>
    <col min="13582" max="13582" width="11" style="1" customWidth="1"/>
    <col min="13583" max="13583" width="11.75" style="1" customWidth="1"/>
    <col min="13584" max="13826" width="9" style="1"/>
    <col min="13827" max="13827" width="23.75" style="1" customWidth="1"/>
    <col min="13828" max="13828" width="12.125" style="1" customWidth="1"/>
    <col min="13829" max="13829" width="12.375" style="1" bestFit="1" customWidth="1"/>
    <col min="13830" max="13830" width="11.75" style="1" customWidth="1"/>
    <col min="13831" max="13831" width="12.375" style="1" bestFit="1" customWidth="1"/>
    <col min="13832" max="13832" width="12" style="1" customWidth="1"/>
    <col min="13833" max="13833" width="13" style="1" bestFit="1" customWidth="1"/>
    <col min="13834" max="13834" width="11.125" style="1" customWidth="1"/>
    <col min="13835" max="13835" width="13" style="1" bestFit="1" customWidth="1"/>
    <col min="13836" max="13836" width="12" style="1" customWidth="1"/>
    <col min="13837" max="13837" width="11.5" style="1" customWidth="1"/>
    <col min="13838" max="13838" width="11" style="1" customWidth="1"/>
    <col min="13839" max="13839" width="11.75" style="1" customWidth="1"/>
    <col min="13840" max="14082" width="9" style="1"/>
    <col min="14083" max="14083" width="23.75" style="1" customWidth="1"/>
    <col min="14084" max="14084" width="12.125" style="1" customWidth="1"/>
    <col min="14085" max="14085" width="12.375" style="1" bestFit="1" customWidth="1"/>
    <col min="14086" max="14086" width="11.75" style="1" customWidth="1"/>
    <col min="14087" max="14087" width="12.375" style="1" bestFit="1" customWidth="1"/>
    <col min="14088" max="14088" width="12" style="1" customWidth="1"/>
    <col min="14089" max="14089" width="13" style="1" bestFit="1" customWidth="1"/>
    <col min="14090" max="14090" width="11.125" style="1" customWidth="1"/>
    <col min="14091" max="14091" width="13" style="1" bestFit="1" customWidth="1"/>
    <col min="14092" max="14092" width="12" style="1" customWidth="1"/>
    <col min="14093" max="14093" width="11.5" style="1" customWidth="1"/>
    <col min="14094" max="14094" width="11" style="1" customWidth="1"/>
    <col min="14095" max="14095" width="11.75" style="1" customWidth="1"/>
    <col min="14096" max="14338" width="9" style="1"/>
    <col min="14339" max="14339" width="23.75" style="1" customWidth="1"/>
    <col min="14340" max="14340" width="12.125" style="1" customWidth="1"/>
    <col min="14341" max="14341" width="12.375" style="1" bestFit="1" customWidth="1"/>
    <col min="14342" max="14342" width="11.75" style="1" customWidth="1"/>
    <col min="14343" max="14343" width="12.375" style="1" bestFit="1" customWidth="1"/>
    <col min="14344" max="14344" width="12" style="1" customWidth="1"/>
    <col min="14345" max="14345" width="13" style="1" bestFit="1" customWidth="1"/>
    <col min="14346" max="14346" width="11.125" style="1" customWidth="1"/>
    <col min="14347" max="14347" width="13" style="1" bestFit="1" customWidth="1"/>
    <col min="14348" max="14348" width="12" style="1" customWidth="1"/>
    <col min="14349" max="14349" width="11.5" style="1" customWidth="1"/>
    <col min="14350" max="14350" width="11" style="1" customWidth="1"/>
    <col min="14351" max="14351" width="11.75" style="1" customWidth="1"/>
    <col min="14352" max="14594" width="9" style="1"/>
    <col min="14595" max="14595" width="23.75" style="1" customWidth="1"/>
    <col min="14596" max="14596" width="12.125" style="1" customWidth="1"/>
    <col min="14597" max="14597" width="12.375" style="1" bestFit="1" customWidth="1"/>
    <col min="14598" max="14598" width="11.75" style="1" customWidth="1"/>
    <col min="14599" max="14599" width="12.375" style="1" bestFit="1" customWidth="1"/>
    <col min="14600" max="14600" width="12" style="1" customWidth="1"/>
    <col min="14601" max="14601" width="13" style="1" bestFit="1" customWidth="1"/>
    <col min="14602" max="14602" width="11.125" style="1" customWidth="1"/>
    <col min="14603" max="14603" width="13" style="1" bestFit="1" customWidth="1"/>
    <col min="14604" max="14604" width="12" style="1" customWidth="1"/>
    <col min="14605" max="14605" width="11.5" style="1" customWidth="1"/>
    <col min="14606" max="14606" width="11" style="1" customWidth="1"/>
    <col min="14607" max="14607" width="11.75" style="1" customWidth="1"/>
    <col min="14608" max="14850" width="9" style="1"/>
    <col min="14851" max="14851" width="23.75" style="1" customWidth="1"/>
    <col min="14852" max="14852" width="12.125" style="1" customWidth="1"/>
    <col min="14853" max="14853" width="12.375" style="1" bestFit="1" customWidth="1"/>
    <col min="14854" max="14854" width="11.75" style="1" customWidth="1"/>
    <col min="14855" max="14855" width="12.375" style="1" bestFit="1" customWidth="1"/>
    <col min="14856" max="14856" width="12" style="1" customWidth="1"/>
    <col min="14857" max="14857" width="13" style="1" bestFit="1" customWidth="1"/>
    <col min="14858" max="14858" width="11.125" style="1" customWidth="1"/>
    <col min="14859" max="14859" width="13" style="1" bestFit="1" customWidth="1"/>
    <col min="14860" max="14860" width="12" style="1" customWidth="1"/>
    <col min="14861" max="14861" width="11.5" style="1" customWidth="1"/>
    <col min="14862" max="14862" width="11" style="1" customWidth="1"/>
    <col min="14863" max="14863" width="11.75" style="1" customWidth="1"/>
    <col min="14864" max="15106" width="9" style="1"/>
    <col min="15107" max="15107" width="23.75" style="1" customWidth="1"/>
    <col min="15108" max="15108" width="12.125" style="1" customWidth="1"/>
    <col min="15109" max="15109" width="12.375" style="1" bestFit="1" customWidth="1"/>
    <col min="15110" max="15110" width="11.75" style="1" customWidth="1"/>
    <col min="15111" max="15111" width="12.375" style="1" bestFit="1" customWidth="1"/>
    <col min="15112" max="15112" width="12" style="1" customWidth="1"/>
    <col min="15113" max="15113" width="13" style="1" bestFit="1" customWidth="1"/>
    <col min="15114" max="15114" width="11.125" style="1" customWidth="1"/>
    <col min="15115" max="15115" width="13" style="1" bestFit="1" customWidth="1"/>
    <col min="15116" max="15116" width="12" style="1" customWidth="1"/>
    <col min="15117" max="15117" width="11.5" style="1" customWidth="1"/>
    <col min="15118" max="15118" width="11" style="1" customWidth="1"/>
    <col min="15119" max="15119" width="11.75" style="1" customWidth="1"/>
    <col min="15120" max="15362" width="9" style="1"/>
    <col min="15363" max="15363" width="23.75" style="1" customWidth="1"/>
    <col min="15364" max="15364" width="12.125" style="1" customWidth="1"/>
    <col min="15365" max="15365" width="12.375" style="1" bestFit="1" customWidth="1"/>
    <col min="15366" max="15366" width="11.75" style="1" customWidth="1"/>
    <col min="15367" max="15367" width="12.375" style="1" bestFit="1" customWidth="1"/>
    <col min="15368" max="15368" width="12" style="1" customWidth="1"/>
    <col min="15369" max="15369" width="13" style="1" bestFit="1" customWidth="1"/>
    <col min="15370" max="15370" width="11.125" style="1" customWidth="1"/>
    <col min="15371" max="15371" width="13" style="1" bestFit="1" customWidth="1"/>
    <col min="15372" max="15372" width="12" style="1" customWidth="1"/>
    <col min="15373" max="15373" width="11.5" style="1" customWidth="1"/>
    <col min="15374" max="15374" width="11" style="1" customWidth="1"/>
    <col min="15375" max="15375" width="11.75" style="1" customWidth="1"/>
    <col min="15376" max="15618" width="9" style="1"/>
    <col min="15619" max="15619" width="23.75" style="1" customWidth="1"/>
    <col min="15620" max="15620" width="12.125" style="1" customWidth="1"/>
    <col min="15621" max="15621" width="12.375" style="1" bestFit="1" customWidth="1"/>
    <col min="15622" max="15622" width="11.75" style="1" customWidth="1"/>
    <col min="15623" max="15623" width="12.375" style="1" bestFit="1" customWidth="1"/>
    <col min="15624" max="15624" width="12" style="1" customWidth="1"/>
    <col min="15625" max="15625" width="13" style="1" bestFit="1" customWidth="1"/>
    <col min="15626" max="15626" width="11.125" style="1" customWidth="1"/>
    <col min="15627" max="15627" width="13" style="1" bestFit="1" customWidth="1"/>
    <col min="15628" max="15628" width="12" style="1" customWidth="1"/>
    <col min="15629" max="15629" width="11.5" style="1" customWidth="1"/>
    <col min="15630" max="15630" width="11" style="1" customWidth="1"/>
    <col min="15631" max="15631" width="11.75" style="1" customWidth="1"/>
    <col min="15632" max="15874" width="9" style="1"/>
    <col min="15875" max="15875" width="23.75" style="1" customWidth="1"/>
    <col min="15876" max="15876" width="12.125" style="1" customWidth="1"/>
    <col min="15877" max="15877" width="12.375" style="1" bestFit="1" customWidth="1"/>
    <col min="15878" max="15878" width="11.75" style="1" customWidth="1"/>
    <col min="15879" max="15879" width="12.375" style="1" bestFit="1" customWidth="1"/>
    <col min="15880" max="15880" width="12" style="1" customWidth="1"/>
    <col min="15881" max="15881" width="13" style="1" bestFit="1" customWidth="1"/>
    <col min="15882" max="15882" width="11.125" style="1" customWidth="1"/>
    <col min="15883" max="15883" width="13" style="1" bestFit="1" customWidth="1"/>
    <col min="15884" max="15884" width="12" style="1" customWidth="1"/>
    <col min="15885" max="15885" width="11.5" style="1" customWidth="1"/>
    <col min="15886" max="15886" width="11" style="1" customWidth="1"/>
    <col min="15887" max="15887" width="11.75" style="1" customWidth="1"/>
    <col min="15888" max="16130" width="9" style="1"/>
    <col min="16131" max="16131" width="23.75" style="1" customWidth="1"/>
    <col min="16132" max="16132" width="12.125" style="1" customWidth="1"/>
    <col min="16133" max="16133" width="12.375" style="1" bestFit="1" customWidth="1"/>
    <col min="16134" max="16134" width="11.75" style="1" customWidth="1"/>
    <col min="16135" max="16135" width="12.375" style="1" bestFit="1" customWidth="1"/>
    <col min="16136" max="16136" width="12" style="1" customWidth="1"/>
    <col min="16137" max="16137" width="13" style="1" bestFit="1" customWidth="1"/>
    <col min="16138" max="16138" width="11.125" style="1" customWidth="1"/>
    <col min="16139" max="16139" width="13" style="1" bestFit="1" customWidth="1"/>
    <col min="16140" max="16140" width="12" style="1" customWidth="1"/>
    <col min="16141" max="16141" width="11.5" style="1" customWidth="1"/>
    <col min="16142" max="16142" width="11" style="1" customWidth="1"/>
    <col min="16143" max="16143" width="11.75" style="1" customWidth="1"/>
    <col min="16144" max="16384" width="9" style="1"/>
  </cols>
  <sheetData>
    <row r="1" spans="1:15" ht="26.25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ht="13.5" x14ac:dyDescent="0.25">
      <c r="A2" s="128" t="s">
        <v>168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ht="13.5" x14ac:dyDescent="0.25">
      <c r="A3" s="128" t="s">
        <v>18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ht="13.5" x14ac:dyDescent="0.25">
      <c r="A4" s="3"/>
      <c r="B4" s="3"/>
      <c r="C4" s="3"/>
      <c r="D4" s="4"/>
      <c r="E4" s="4"/>
      <c r="F4" s="4"/>
      <c r="G4" s="4"/>
      <c r="H4" s="5"/>
      <c r="I4" s="5"/>
      <c r="J4" s="5"/>
      <c r="K4" s="5"/>
      <c r="L4" s="4"/>
      <c r="M4" s="4"/>
      <c r="N4" s="4"/>
      <c r="O4" s="4"/>
    </row>
    <row r="5" spans="1:15" ht="14.25" thickBot="1" x14ac:dyDescent="0.3">
      <c r="A5" s="3" t="s">
        <v>1</v>
      </c>
      <c r="B5" s="3"/>
      <c r="C5" s="3"/>
      <c r="D5" s="4"/>
      <c r="E5" s="4"/>
      <c r="F5" s="4"/>
      <c r="G5" s="4"/>
      <c r="H5" s="4"/>
      <c r="I5" s="4"/>
      <c r="J5" s="4"/>
      <c r="K5" s="6"/>
      <c r="L5" s="4"/>
      <c r="M5" s="4"/>
      <c r="N5" s="4"/>
      <c r="O5" s="6" t="s">
        <v>2</v>
      </c>
    </row>
    <row r="6" spans="1:15" ht="16.5" customHeight="1" x14ac:dyDescent="0.2">
      <c r="A6" s="136" t="s">
        <v>3</v>
      </c>
      <c r="B6" s="137"/>
      <c r="C6" s="138"/>
      <c r="D6" s="129" t="s">
        <v>4</v>
      </c>
      <c r="E6" s="130"/>
      <c r="F6" s="130"/>
      <c r="G6" s="131"/>
      <c r="H6" s="129" t="s">
        <v>5</v>
      </c>
      <c r="I6" s="130"/>
      <c r="J6" s="130"/>
      <c r="K6" s="131"/>
      <c r="L6" s="129" t="s">
        <v>6</v>
      </c>
      <c r="M6" s="130"/>
      <c r="N6" s="130"/>
      <c r="O6" s="131"/>
    </row>
    <row r="7" spans="1:15" ht="13.5" customHeight="1" x14ac:dyDescent="0.2">
      <c r="A7" s="139" t="s">
        <v>19</v>
      </c>
      <c r="B7" s="141" t="s">
        <v>20</v>
      </c>
      <c r="C7" s="108" t="s">
        <v>21</v>
      </c>
      <c r="D7" s="132" t="s">
        <v>163</v>
      </c>
      <c r="E7" s="133"/>
      <c r="F7" s="119" t="s">
        <v>164</v>
      </c>
      <c r="G7" s="120"/>
      <c r="H7" s="132" t="s">
        <v>165</v>
      </c>
      <c r="I7" s="133"/>
      <c r="J7" s="119" t="s">
        <v>164</v>
      </c>
      <c r="K7" s="120"/>
      <c r="L7" s="123" t="s">
        <v>166</v>
      </c>
      <c r="M7" s="124"/>
      <c r="N7" s="125" t="s">
        <v>167</v>
      </c>
      <c r="O7" s="126"/>
    </row>
    <row r="8" spans="1:15" ht="13.5" customHeight="1" x14ac:dyDescent="0.2">
      <c r="A8" s="140"/>
      <c r="B8" s="142"/>
      <c r="C8" s="109"/>
      <c r="D8" s="134"/>
      <c r="E8" s="135"/>
      <c r="F8" s="121"/>
      <c r="G8" s="122"/>
      <c r="H8" s="134"/>
      <c r="I8" s="135"/>
      <c r="J8" s="121"/>
      <c r="K8" s="122"/>
      <c r="L8" s="123"/>
      <c r="M8" s="124"/>
      <c r="N8" s="125"/>
      <c r="O8" s="126"/>
    </row>
    <row r="9" spans="1:15" ht="13.5" x14ac:dyDescent="0.25">
      <c r="A9" s="113" t="s">
        <v>59</v>
      </c>
      <c r="B9" s="114"/>
      <c r="C9" s="115"/>
      <c r="D9" s="7"/>
      <c r="E9" s="8"/>
      <c r="F9" s="8"/>
      <c r="G9" s="9"/>
      <c r="H9" s="10"/>
      <c r="I9" s="11"/>
      <c r="J9" s="11"/>
      <c r="K9" s="12"/>
      <c r="L9" s="10"/>
      <c r="M9" s="11"/>
      <c r="N9" s="11"/>
      <c r="O9" s="12"/>
    </row>
    <row r="10" spans="1:15" ht="13.5" x14ac:dyDescent="0.25">
      <c r="A10" s="41" t="s">
        <v>47</v>
      </c>
      <c r="B10" s="29"/>
      <c r="C10" s="43"/>
      <c r="D10" s="7">
        <f t="shared" ref="D10:G53" si="0">H10+L10</f>
        <v>0</v>
      </c>
      <c r="E10" s="13">
        <f t="shared" si="0"/>
        <v>257757184</v>
      </c>
      <c r="F10" s="13">
        <f t="shared" si="0"/>
        <v>0</v>
      </c>
      <c r="G10" s="12">
        <f t="shared" si="0"/>
        <v>261598632</v>
      </c>
      <c r="H10" s="10">
        <v>0</v>
      </c>
      <c r="I10" s="13">
        <f>I11+I17</f>
        <v>256859217</v>
      </c>
      <c r="J10" s="13">
        <v>0</v>
      </c>
      <c r="K10" s="12">
        <f>K11+K17</f>
        <v>260430392</v>
      </c>
      <c r="L10" s="10">
        <v>0</v>
      </c>
      <c r="M10" s="13">
        <f>M11+M17</f>
        <v>897967</v>
      </c>
      <c r="N10" s="13">
        <v>0</v>
      </c>
      <c r="O10" s="12">
        <f>O11+O17</f>
        <v>1168240</v>
      </c>
    </row>
    <row r="11" spans="1:15" ht="13.5" x14ac:dyDescent="0.25">
      <c r="A11" s="41"/>
      <c r="B11" s="29" t="s">
        <v>22</v>
      </c>
      <c r="C11" s="43"/>
      <c r="D11" s="7">
        <f t="shared" si="0"/>
        <v>0</v>
      </c>
      <c r="E11" s="13">
        <f t="shared" si="0"/>
        <v>236288464</v>
      </c>
      <c r="F11" s="13">
        <f t="shared" si="0"/>
        <v>0</v>
      </c>
      <c r="G11" s="12">
        <f t="shared" si="0"/>
        <v>229676232</v>
      </c>
      <c r="H11" s="10">
        <v>0</v>
      </c>
      <c r="I11" s="13">
        <f>SUM(H12:H16)</f>
        <v>235390497</v>
      </c>
      <c r="J11" s="13">
        <v>0</v>
      </c>
      <c r="K11" s="12">
        <f>SUM(J12:J16)</f>
        <v>228507992</v>
      </c>
      <c r="L11" s="10">
        <v>0</v>
      </c>
      <c r="M11" s="13">
        <f>SUM(L12:L16)</f>
        <v>897967</v>
      </c>
      <c r="N11" s="13">
        <v>0</v>
      </c>
      <c r="O11" s="12">
        <f>SUM(N12:N16)</f>
        <v>1168240</v>
      </c>
    </row>
    <row r="12" spans="1:15" ht="13.5" x14ac:dyDescent="0.25">
      <c r="A12" s="42"/>
      <c r="B12" s="3"/>
      <c r="C12" s="44" t="s">
        <v>23</v>
      </c>
      <c r="D12" s="7">
        <f t="shared" si="0"/>
        <v>209863522</v>
      </c>
      <c r="E12" s="8">
        <f t="shared" si="0"/>
        <v>0</v>
      </c>
      <c r="F12" s="8">
        <f t="shared" si="0"/>
        <v>203172992</v>
      </c>
      <c r="G12" s="9">
        <f t="shared" si="0"/>
        <v>0</v>
      </c>
      <c r="H12" s="7">
        <v>209497681</v>
      </c>
      <c r="I12" s="8">
        <v>0</v>
      </c>
      <c r="J12" s="8">
        <v>202526878</v>
      </c>
      <c r="K12" s="9">
        <v>0</v>
      </c>
      <c r="L12" s="7">
        <v>365841</v>
      </c>
      <c r="M12" s="8">
        <v>0</v>
      </c>
      <c r="N12" s="8">
        <v>646114</v>
      </c>
      <c r="O12" s="9">
        <v>0</v>
      </c>
    </row>
    <row r="13" spans="1:15" ht="13.5" x14ac:dyDescent="0.25">
      <c r="A13" s="42"/>
      <c r="B13" s="3"/>
      <c r="C13" s="44" t="s">
        <v>24</v>
      </c>
      <c r="D13" s="7">
        <f t="shared" si="0"/>
        <v>25000000</v>
      </c>
      <c r="E13" s="8">
        <f t="shared" si="0"/>
        <v>0</v>
      </c>
      <c r="F13" s="8">
        <f t="shared" si="0"/>
        <v>25000000</v>
      </c>
      <c r="G13" s="9">
        <f t="shared" si="0"/>
        <v>0</v>
      </c>
      <c r="H13" s="7">
        <v>25000000</v>
      </c>
      <c r="I13" s="8">
        <v>0</v>
      </c>
      <c r="J13" s="8">
        <v>25000000</v>
      </c>
      <c r="K13" s="9">
        <v>0</v>
      </c>
      <c r="L13" s="7">
        <v>0</v>
      </c>
      <c r="M13" s="8">
        <v>0</v>
      </c>
      <c r="N13" s="8">
        <v>0</v>
      </c>
      <c r="O13" s="9">
        <v>0</v>
      </c>
    </row>
    <row r="14" spans="1:15" ht="13.5" x14ac:dyDescent="0.25">
      <c r="A14" s="42"/>
      <c r="B14" s="3"/>
      <c r="C14" s="44" t="s">
        <v>25</v>
      </c>
      <c r="D14" s="7">
        <f t="shared" si="0"/>
        <v>0</v>
      </c>
      <c r="E14" s="8">
        <f t="shared" si="0"/>
        <v>0</v>
      </c>
      <c r="F14" s="8">
        <f t="shared" si="0"/>
        <v>0</v>
      </c>
      <c r="G14" s="9">
        <f t="shared" si="0"/>
        <v>0</v>
      </c>
      <c r="H14" s="7">
        <v>0</v>
      </c>
      <c r="I14" s="8">
        <v>0</v>
      </c>
      <c r="J14" s="8">
        <v>0</v>
      </c>
      <c r="K14" s="9">
        <v>0</v>
      </c>
      <c r="L14" s="7">
        <v>0</v>
      </c>
      <c r="M14" s="8">
        <v>0</v>
      </c>
      <c r="N14" s="8">
        <v>0</v>
      </c>
      <c r="O14" s="9">
        <v>0</v>
      </c>
    </row>
    <row r="15" spans="1:15" ht="13.5" x14ac:dyDescent="0.25">
      <c r="A15" s="42"/>
      <c r="B15" s="3"/>
      <c r="C15" s="44" t="s">
        <v>26</v>
      </c>
      <c r="D15" s="7">
        <f t="shared" si="0"/>
        <v>792579</v>
      </c>
      <c r="E15" s="8">
        <f t="shared" si="0"/>
        <v>0</v>
      </c>
      <c r="F15" s="8">
        <f t="shared" si="0"/>
        <v>679969</v>
      </c>
      <c r="G15" s="9">
        <f t="shared" si="0"/>
        <v>0</v>
      </c>
      <c r="H15" s="7">
        <v>754089</v>
      </c>
      <c r="I15" s="8">
        <v>0</v>
      </c>
      <c r="J15" s="8">
        <v>641479</v>
      </c>
      <c r="K15" s="9">
        <v>0</v>
      </c>
      <c r="L15" s="7">
        <v>38490</v>
      </c>
      <c r="M15" s="8"/>
      <c r="N15" s="8">
        <v>38490</v>
      </c>
      <c r="O15" s="9">
        <v>0</v>
      </c>
    </row>
    <row r="16" spans="1:15" ht="13.5" x14ac:dyDescent="0.25">
      <c r="A16" s="42"/>
      <c r="B16" s="3"/>
      <c r="C16" s="44" t="s">
        <v>27</v>
      </c>
      <c r="D16" s="7">
        <f t="shared" si="0"/>
        <v>632363</v>
      </c>
      <c r="E16" s="8">
        <f t="shared" si="0"/>
        <v>0</v>
      </c>
      <c r="F16" s="8">
        <f t="shared" si="0"/>
        <v>823271</v>
      </c>
      <c r="G16" s="9">
        <f t="shared" si="0"/>
        <v>0</v>
      </c>
      <c r="H16" s="7">
        <v>138727</v>
      </c>
      <c r="I16" s="8">
        <v>0</v>
      </c>
      <c r="J16" s="8">
        <v>339635</v>
      </c>
      <c r="K16" s="9">
        <v>0</v>
      </c>
      <c r="L16" s="7">
        <v>493636</v>
      </c>
      <c r="M16" s="8">
        <v>0</v>
      </c>
      <c r="N16" s="8">
        <v>483636</v>
      </c>
      <c r="O16" s="9">
        <v>0</v>
      </c>
    </row>
    <row r="17" spans="1:15" ht="13.5" x14ac:dyDescent="0.25">
      <c r="A17" s="41"/>
      <c r="B17" s="29" t="s">
        <v>29</v>
      </c>
      <c r="C17" s="43"/>
      <c r="D17" s="10">
        <f t="shared" si="0"/>
        <v>0</v>
      </c>
      <c r="E17" s="13">
        <f t="shared" si="0"/>
        <v>21468720</v>
      </c>
      <c r="F17" s="13">
        <f t="shared" si="0"/>
        <v>0</v>
      </c>
      <c r="G17" s="12">
        <f t="shared" si="0"/>
        <v>31922400</v>
      </c>
      <c r="H17" s="10">
        <v>0</v>
      </c>
      <c r="I17" s="13">
        <f>H18</f>
        <v>21468720</v>
      </c>
      <c r="J17" s="13">
        <v>0</v>
      </c>
      <c r="K17" s="12">
        <f>J18</f>
        <v>31922400</v>
      </c>
      <c r="L17" s="10">
        <v>0</v>
      </c>
      <c r="M17" s="13">
        <v>0</v>
      </c>
      <c r="N17" s="13">
        <v>0</v>
      </c>
      <c r="O17" s="12">
        <v>0</v>
      </c>
    </row>
    <row r="18" spans="1:15" ht="13.5" x14ac:dyDescent="0.25">
      <c r="A18" s="42"/>
      <c r="B18" s="3"/>
      <c r="C18" s="44" t="s">
        <v>28</v>
      </c>
      <c r="D18" s="7">
        <f t="shared" si="0"/>
        <v>21468720</v>
      </c>
      <c r="E18" s="8">
        <f t="shared" si="0"/>
        <v>0</v>
      </c>
      <c r="F18" s="8">
        <f t="shared" si="0"/>
        <v>31922400</v>
      </c>
      <c r="G18" s="9">
        <f t="shared" si="0"/>
        <v>0</v>
      </c>
      <c r="H18" s="7">
        <v>21468720</v>
      </c>
      <c r="I18" s="8">
        <v>0</v>
      </c>
      <c r="J18" s="8">
        <v>31922400</v>
      </c>
      <c r="K18" s="9">
        <v>0</v>
      </c>
      <c r="L18" s="7">
        <v>0</v>
      </c>
      <c r="M18" s="8">
        <v>0</v>
      </c>
      <c r="N18" s="8">
        <v>0</v>
      </c>
      <c r="O18" s="9">
        <v>0</v>
      </c>
    </row>
    <row r="19" spans="1:15" ht="13.5" x14ac:dyDescent="0.25">
      <c r="A19" s="41" t="s">
        <v>46</v>
      </c>
      <c r="B19" s="29"/>
      <c r="C19" s="43"/>
      <c r="D19" s="10">
        <f t="shared" si="0"/>
        <v>0</v>
      </c>
      <c r="E19" s="13">
        <f t="shared" si="0"/>
        <v>7535616</v>
      </c>
      <c r="F19" s="13">
        <f t="shared" si="0"/>
        <v>0</v>
      </c>
      <c r="G19" s="12">
        <f t="shared" si="0"/>
        <v>24840598</v>
      </c>
      <c r="H19" s="10">
        <v>0</v>
      </c>
      <c r="I19" s="13">
        <f>I20+I21+I27+I28</f>
        <v>6000</v>
      </c>
      <c r="J19" s="13">
        <v>0</v>
      </c>
      <c r="K19" s="12">
        <f>K20+K21+K27+K28</f>
        <v>6000</v>
      </c>
      <c r="L19" s="10">
        <v>0</v>
      </c>
      <c r="M19" s="13">
        <f>M20+M21+M27+M28</f>
        <v>7529616</v>
      </c>
      <c r="N19" s="13">
        <v>0</v>
      </c>
      <c r="O19" s="12">
        <f>O20+O21+O27+O28</f>
        <v>24834598</v>
      </c>
    </row>
    <row r="20" spans="1:15" ht="13.5" x14ac:dyDescent="0.25">
      <c r="A20" s="41"/>
      <c r="B20" s="29" t="s">
        <v>30</v>
      </c>
      <c r="C20" s="43"/>
      <c r="D20" s="10">
        <f t="shared" si="0"/>
        <v>0</v>
      </c>
      <c r="E20" s="13">
        <f t="shared" si="0"/>
        <v>0</v>
      </c>
      <c r="F20" s="13">
        <f t="shared" si="0"/>
        <v>0</v>
      </c>
      <c r="G20" s="12">
        <f t="shared" si="0"/>
        <v>0</v>
      </c>
      <c r="H20" s="10">
        <v>0</v>
      </c>
      <c r="I20" s="13">
        <v>0</v>
      </c>
      <c r="J20" s="13">
        <v>0</v>
      </c>
      <c r="K20" s="12">
        <v>0</v>
      </c>
      <c r="L20" s="10">
        <v>0</v>
      </c>
      <c r="M20" s="13">
        <v>0</v>
      </c>
      <c r="N20" s="13">
        <v>0</v>
      </c>
      <c r="O20" s="12">
        <v>0</v>
      </c>
    </row>
    <row r="21" spans="1:15" ht="13.5" x14ac:dyDescent="0.25">
      <c r="A21" s="41"/>
      <c r="B21" s="29" t="s">
        <v>31</v>
      </c>
      <c r="C21" s="43"/>
      <c r="D21" s="10">
        <f t="shared" si="0"/>
        <v>0</v>
      </c>
      <c r="E21" s="13">
        <f t="shared" si="0"/>
        <v>7535616</v>
      </c>
      <c r="F21" s="13">
        <f t="shared" si="0"/>
        <v>0</v>
      </c>
      <c r="G21" s="12">
        <f t="shared" si="0"/>
        <v>24840598</v>
      </c>
      <c r="H21" s="10">
        <v>0</v>
      </c>
      <c r="I21" s="13">
        <f>SUM(H22:H26)</f>
        <v>6000</v>
      </c>
      <c r="J21" s="13">
        <v>0</v>
      </c>
      <c r="K21" s="12">
        <f>SUM(J22:J26)</f>
        <v>6000</v>
      </c>
      <c r="L21" s="10">
        <v>0</v>
      </c>
      <c r="M21" s="13">
        <f>SUM(L22:L26)</f>
        <v>7529616</v>
      </c>
      <c r="N21" s="13">
        <v>0</v>
      </c>
      <c r="O21" s="12">
        <f>SUM(N22:N26)</f>
        <v>24834598</v>
      </c>
    </row>
    <row r="22" spans="1:15" ht="13.5" x14ac:dyDescent="0.25">
      <c r="A22" s="42"/>
      <c r="B22" s="3"/>
      <c r="C22" s="44" t="s">
        <v>32</v>
      </c>
      <c r="D22" s="7">
        <f t="shared" si="0"/>
        <v>115692728</v>
      </c>
      <c r="E22" s="8">
        <f t="shared" si="0"/>
        <v>0</v>
      </c>
      <c r="F22" s="8">
        <f t="shared" si="0"/>
        <v>115692728</v>
      </c>
      <c r="G22" s="9">
        <f t="shared" si="0"/>
        <v>0</v>
      </c>
      <c r="H22" s="7">
        <v>21643637</v>
      </c>
      <c r="I22" s="8">
        <v>0</v>
      </c>
      <c r="J22" s="8">
        <v>21643637</v>
      </c>
      <c r="K22" s="9">
        <v>0</v>
      </c>
      <c r="L22" s="7">
        <v>94049091</v>
      </c>
      <c r="M22" s="8">
        <v>0</v>
      </c>
      <c r="N22" s="8">
        <v>94049091</v>
      </c>
      <c r="O22" s="9">
        <v>0</v>
      </c>
    </row>
    <row r="23" spans="1:15" ht="13.5" x14ac:dyDescent="0.25">
      <c r="A23" s="42"/>
      <c r="B23" s="3"/>
      <c r="C23" s="44" t="s">
        <v>33</v>
      </c>
      <c r="D23" s="7">
        <f t="shared" si="0"/>
        <v>-108284331</v>
      </c>
      <c r="E23" s="8">
        <f t="shared" si="0"/>
        <v>0</v>
      </c>
      <c r="F23" s="8">
        <f t="shared" si="0"/>
        <v>-91157011</v>
      </c>
      <c r="G23" s="9">
        <f t="shared" si="0"/>
        <v>0</v>
      </c>
      <c r="H23" s="7">
        <v>-21641637</v>
      </c>
      <c r="I23" s="8">
        <v>0</v>
      </c>
      <c r="J23" s="8">
        <v>-21641637</v>
      </c>
      <c r="K23" s="9">
        <v>0</v>
      </c>
      <c r="L23" s="7">
        <v>-86642694</v>
      </c>
      <c r="M23" s="8">
        <v>0</v>
      </c>
      <c r="N23" s="8">
        <v>-69515374</v>
      </c>
      <c r="O23" s="9">
        <v>0</v>
      </c>
    </row>
    <row r="24" spans="1:15" ht="13.5" x14ac:dyDescent="0.25">
      <c r="A24" s="42"/>
      <c r="B24" s="3"/>
      <c r="C24" s="44" t="s">
        <v>34</v>
      </c>
      <c r="D24" s="7">
        <f t="shared" si="0"/>
        <v>-1000</v>
      </c>
      <c r="E24" s="8">
        <f t="shared" si="0"/>
        <v>0</v>
      </c>
      <c r="F24" s="8">
        <f t="shared" si="0"/>
        <v>-1000</v>
      </c>
      <c r="G24" s="9">
        <f t="shared" si="0"/>
        <v>0</v>
      </c>
      <c r="H24" s="7">
        <v>-1000</v>
      </c>
      <c r="I24" s="8">
        <v>0</v>
      </c>
      <c r="J24" s="8">
        <v>-1000</v>
      </c>
      <c r="K24" s="9">
        <v>0</v>
      </c>
      <c r="L24" s="7">
        <v>0</v>
      </c>
      <c r="M24" s="8">
        <v>0</v>
      </c>
      <c r="N24" s="8">
        <v>0</v>
      </c>
      <c r="O24" s="9">
        <v>0</v>
      </c>
    </row>
    <row r="25" spans="1:15" ht="13.5" x14ac:dyDescent="0.25">
      <c r="A25" s="42"/>
      <c r="B25" s="3"/>
      <c r="C25" s="44" t="s">
        <v>35</v>
      </c>
      <c r="D25" s="7">
        <f t="shared" si="0"/>
        <v>12636330</v>
      </c>
      <c r="E25" s="8">
        <f t="shared" si="0"/>
        <v>0</v>
      </c>
      <c r="F25" s="8">
        <f t="shared" si="0"/>
        <v>12636330</v>
      </c>
      <c r="G25" s="9">
        <f t="shared" si="0"/>
        <v>0</v>
      </c>
      <c r="H25" s="7">
        <v>5039474</v>
      </c>
      <c r="I25" s="8">
        <v>0</v>
      </c>
      <c r="J25" s="8">
        <v>5039474</v>
      </c>
      <c r="K25" s="9">
        <v>0</v>
      </c>
      <c r="L25" s="7">
        <v>7596856</v>
      </c>
      <c r="M25" s="8">
        <v>0</v>
      </c>
      <c r="N25" s="8">
        <v>7596856</v>
      </c>
      <c r="O25" s="9">
        <v>0</v>
      </c>
    </row>
    <row r="26" spans="1:15" ht="13.5" x14ac:dyDescent="0.25">
      <c r="A26" s="42"/>
      <c r="B26" s="3"/>
      <c r="C26" s="44" t="s">
        <v>33</v>
      </c>
      <c r="D26" s="7">
        <f t="shared" si="0"/>
        <v>-12508111</v>
      </c>
      <c r="E26" s="8">
        <f t="shared" si="0"/>
        <v>0</v>
      </c>
      <c r="F26" s="8">
        <f t="shared" si="0"/>
        <v>-12330449</v>
      </c>
      <c r="G26" s="9">
        <f t="shared" si="0"/>
        <v>0</v>
      </c>
      <c r="H26" s="7">
        <v>-5034474</v>
      </c>
      <c r="I26" s="8">
        <v>0</v>
      </c>
      <c r="J26" s="8">
        <v>-5034474</v>
      </c>
      <c r="K26" s="9">
        <v>0</v>
      </c>
      <c r="L26" s="7">
        <v>-7473637</v>
      </c>
      <c r="M26" s="8">
        <v>0</v>
      </c>
      <c r="N26" s="8">
        <v>-7295975</v>
      </c>
      <c r="O26" s="9">
        <v>0</v>
      </c>
    </row>
    <row r="27" spans="1:15" ht="13.5" x14ac:dyDescent="0.25">
      <c r="A27" s="41"/>
      <c r="B27" s="29" t="s">
        <v>36</v>
      </c>
      <c r="C27" s="43"/>
      <c r="D27" s="10">
        <f t="shared" si="0"/>
        <v>0</v>
      </c>
      <c r="E27" s="13">
        <f t="shared" si="0"/>
        <v>0</v>
      </c>
      <c r="F27" s="13">
        <f t="shared" si="0"/>
        <v>0</v>
      </c>
      <c r="G27" s="12">
        <f t="shared" si="0"/>
        <v>0</v>
      </c>
      <c r="H27" s="10">
        <v>0</v>
      </c>
      <c r="I27" s="13">
        <v>0</v>
      </c>
      <c r="J27" s="13">
        <v>0</v>
      </c>
      <c r="K27" s="12">
        <v>0</v>
      </c>
      <c r="L27" s="10">
        <v>0</v>
      </c>
      <c r="M27" s="13">
        <v>0</v>
      </c>
      <c r="N27" s="13">
        <v>0</v>
      </c>
      <c r="O27" s="12">
        <v>0</v>
      </c>
    </row>
    <row r="28" spans="1:15" ht="13.5" x14ac:dyDescent="0.25">
      <c r="A28" s="41"/>
      <c r="B28" s="29" t="s">
        <v>37</v>
      </c>
      <c r="C28" s="43"/>
      <c r="D28" s="10">
        <f t="shared" si="0"/>
        <v>0</v>
      </c>
      <c r="E28" s="13">
        <f t="shared" si="0"/>
        <v>0</v>
      </c>
      <c r="F28" s="13">
        <f t="shared" si="0"/>
        <v>0</v>
      </c>
      <c r="G28" s="12">
        <f t="shared" si="0"/>
        <v>0</v>
      </c>
      <c r="H28" s="10">
        <v>0</v>
      </c>
      <c r="I28" s="13">
        <v>0</v>
      </c>
      <c r="J28" s="13">
        <v>0</v>
      </c>
      <c r="K28" s="12">
        <v>0</v>
      </c>
      <c r="L28" s="10">
        <v>0</v>
      </c>
      <c r="M28" s="13">
        <v>0</v>
      </c>
      <c r="N28" s="13">
        <v>0</v>
      </c>
      <c r="O28" s="12">
        <v>0</v>
      </c>
    </row>
    <row r="29" spans="1:15" ht="13.5" x14ac:dyDescent="0.25">
      <c r="A29" s="110" t="s">
        <v>60</v>
      </c>
      <c r="B29" s="111"/>
      <c r="C29" s="112"/>
      <c r="D29" s="16">
        <f t="shared" si="0"/>
        <v>0</v>
      </c>
      <c r="E29" s="15">
        <f t="shared" si="0"/>
        <v>265292800</v>
      </c>
      <c r="F29" s="15">
        <f t="shared" si="0"/>
        <v>0</v>
      </c>
      <c r="G29" s="17">
        <f t="shared" si="0"/>
        <v>286439230</v>
      </c>
      <c r="H29" s="16">
        <v>0</v>
      </c>
      <c r="I29" s="15">
        <f>I10+I19</f>
        <v>256865217</v>
      </c>
      <c r="J29" s="15">
        <v>0</v>
      </c>
      <c r="K29" s="17">
        <f>K10+K19</f>
        <v>260436392</v>
      </c>
      <c r="L29" s="16">
        <v>0</v>
      </c>
      <c r="M29" s="15">
        <f>M10+M19</f>
        <v>8427583</v>
      </c>
      <c r="N29" s="15">
        <v>0</v>
      </c>
      <c r="O29" s="17">
        <f>O10+O19</f>
        <v>26002838</v>
      </c>
    </row>
    <row r="30" spans="1:15" ht="13.5" x14ac:dyDescent="0.25">
      <c r="A30" s="113" t="s">
        <v>61</v>
      </c>
      <c r="B30" s="114"/>
      <c r="C30" s="115"/>
      <c r="D30" s="10"/>
      <c r="E30" s="13"/>
      <c r="F30" s="13"/>
      <c r="G30" s="12"/>
      <c r="H30" s="10"/>
      <c r="I30" s="13"/>
      <c r="J30" s="13"/>
      <c r="K30" s="12"/>
      <c r="L30" s="10"/>
      <c r="M30" s="13"/>
      <c r="N30" s="13"/>
      <c r="O30" s="12"/>
    </row>
    <row r="31" spans="1:15" ht="13.5" x14ac:dyDescent="0.25">
      <c r="A31" s="41" t="s">
        <v>44</v>
      </c>
      <c r="B31" s="29"/>
      <c r="C31" s="43"/>
      <c r="D31" s="10">
        <f t="shared" si="0"/>
        <v>0</v>
      </c>
      <c r="E31" s="13">
        <f>E32</f>
        <v>2041330</v>
      </c>
      <c r="F31" s="13">
        <f t="shared" si="0"/>
        <v>0</v>
      </c>
      <c r="G31" s="13">
        <f>G32</f>
        <v>2539189</v>
      </c>
      <c r="H31" s="10">
        <v>0</v>
      </c>
      <c r="I31" s="13">
        <f>I32</f>
        <v>1876330</v>
      </c>
      <c r="J31" s="13">
        <v>0</v>
      </c>
      <c r="K31" s="13">
        <f>K32</f>
        <v>2169589</v>
      </c>
      <c r="L31" s="10">
        <v>0</v>
      </c>
      <c r="M31" s="13">
        <f>M32</f>
        <v>165000</v>
      </c>
      <c r="N31" s="13">
        <v>0</v>
      </c>
      <c r="O31" s="12">
        <f>O32</f>
        <v>369600</v>
      </c>
    </row>
    <row r="32" spans="1:15" ht="13.5" x14ac:dyDescent="0.25">
      <c r="A32" s="41"/>
      <c r="B32" s="29" t="s">
        <v>42</v>
      </c>
      <c r="C32" s="43"/>
      <c r="D32" s="10">
        <v>0</v>
      </c>
      <c r="E32" s="13">
        <f>SUM(D33:D36)</f>
        <v>2041330</v>
      </c>
      <c r="F32" s="13">
        <v>0</v>
      </c>
      <c r="G32" s="13">
        <f>SUM(F33:F36)</f>
        <v>2539189</v>
      </c>
      <c r="H32" s="10">
        <v>0</v>
      </c>
      <c r="I32" s="13">
        <f>SUM(H33:H36)</f>
        <v>1876330</v>
      </c>
      <c r="J32" s="13">
        <v>0</v>
      </c>
      <c r="K32" s="13">
        <f>SUM(J33:J36)</f>
        <v>2169589</v>
      </c>
      <c r="L32" s="10">
        <v>0</v>
      </c>
      <c r="M32" s="13">
        <f>SUM(L33:L36)</f>
        <v>165000</v>
      </c>
      <c r="N32" s="13">
        <v>0</v>
      </c>
      <c r="O32" s="12">
        <f>SUM(N33:N36)</f>
        <v>369600</v>
      </c>
    </row>
    <row r="33" spans="1:15" ht="13.5" x14ac:dyDescent="0.25">
      <c r="A33" s="42"/>
      <c r="B33" s="3"/>
      <c r="C33" s="44" t="s">
        <v>38</v>
      </c>
      <c r="D33" s="7">
        <f t="shared" si="0"/>
        <v>781370</v>
      </c>
      <c r="E33" s="8">
        <f t="shared" si="0"/>
        <v>0</v>
      </c>
      <c r="F33" s="8">
        <f t="shared" si="0"/>
        <v>1104080</v>
      </c>
      <c r="G33" s="9">
        <f t="shared" si="0"/>
        <v>0</v>
      </c>
      <c r="H33" s="7">
        <v>781370</v>
      </c>
      <c r="I33" s="8">
        <v>0</v>
      </c>
      <c r="J33" s="8">
        <v>734480</v>
      </c>
      <c r="K33" s="9">
        <v>0</v>
      </c>
      <c r="L33" s="7">
        <v>0</v>
      </c>
      <c r="M33" s="8">
        <v>0</v>
      </c>
      <c r="N33" s="8">
        <v>369600</v>
      </c>
      <c r="O33" s="9">
        <v>0</v>
      </c>
    </row>
    <row r="34" spans="1:15" ht="13.5" x14ac:dyDescent="0.25">
      <c r="A34" s="42"/>
      <c r="B34" s="3"/>
      <c r="C34" s="44" t="s">
        <v>39</v>
      </c>
      <c r="D34" s="7">
        <f t="shared" si="0"/>
        <v>165000</v>
      </c>
      <c r="E34" s="8">
        <f t="shared" si="0"/>
        <v>0</v>
      </c>
      <c r="F34" s="8">
        <f t="shared" si="0"/>
        <v>320909</v>
      </c>
      <c r="G34" s="9">
        <f t="shared" si="0"/>
        <v>0</v>
      </c>
      <c r="H34" s="7">
        <v>0</v>
      </c>
      <c r="I34" s="8">
        <v>0</v>
      </c>
      <c r="J34" s="8">
        <v>320909</v>
      </c>
      <c r="K34" s="9">
        <v>0</v>
      </c>
      <c r="L34" s="7">
        <v>165000</v>
      </c>
      <c r="M34" s="8">
        <v>0</v>
      </c>
      <c r="N34" s="8">
        <v>0</v>
      </c>
      <c r="O34" s="9">
        <v>0</v>
      </c>
    </row>
    <row r="35" spans="1:15" ht="13.5" x14ac:dyDescent="0.25">
      <c r="A35" s="42"/>
      <c r="B35" s="3"/>
      <c r="C35" s="44" t="s">
        <v>40</v>
      </c>
      <c r="D35" s="7">
        <f t="shared" si="0"/>
        <v>1094960</v>
      </c>
      <c r="E35" s="8">
        <f t="shared" si="0"/>
        <v>0</v>
      </c>
      <c r="F35" s="8">
        <f t="shared" si="0"/>
        <v>1114200</v>
      </c>
      <c r="G35" s="9">
        <f t="shared" si="0"/>
        <v>0</v>
      </c>
      <c r="H35" s="7">
        <v>1094960</v>
      </c>
      <c r="I35" s="8">
        <v>0</v>
      </c>
      <c r="J35" s="8">
        <v>1114200</v>
      </c>
      <c r="K35" s="9">
        <v>0</v>
      </c>
      <c r="L35" s="7">
        <v>0</v>
      </c>
      <c r="M35" s="8">
        <v>0</v>
      </c>
      <c r="N35" s="8">
        <v>0</v>
      </c>
      <c r="O35" s="9">
        <v>0</v>
      </c>
    </row>
    <row r="36" spans="1:15" ht="13.5" x14ac:dyDescent="0.25">
      <c r="A36" s="42"/>
      <c r="B36" s="3"/>
      <c r="C36" s="44" t="s">
        <v>41</v>
      </c>
      <c r="D36" s="7">
        <f t="shared" si="0"/>
        <v>0</v>
      </c>
      <c r="E36" s="8">
        <f t="shared" si="0"/>
        <v>0</v>
      </c>
      <c r="F36" s="8">
        <f t="shared" si="0"/>
        <v>0</v>
      </c>
      <c r="G36" s="9">
        <f t="shared" si="0"/>
        <v>0</v>
      </c>
      <c r="H36" s="7"/>
      <c r="I36" s="8"/>
      <c r="J36" s="8"/>
      <c r="K36" s="9"/>
      <c r="L36" s="7">
        <v>0</v>
      </c>
      <c r="M36" s="8">
        <v>0</v>
      </c>
      <c r="N36" s="8">
        <v>0</v>
      </c>
      <c r="O36" s="9">
        <v>0</v>
      </c>
    </row>
    <row r="37" spans="1:15" ht="13.5" x14ac:dyDescent="0.25">
      <c r="A37" s="41" t="s">
        <v>45</v>
      </c>
      <c r="B37" s="29"/>
      <c r="C37" s="43"/>
      <c r="D37" s="10">
        <f t="shared" si="0"/>
        <v>0</v>
      </c>
      <c r="E37" s="13">
        <f>E38</f>
        <v>64395832</v>
      </c>
      <c r="F37" s="13">
        <f t="shared" si="0"/>
        <v>0</v>
      </c>
      <c r="G37" s="12">
        <f>G38</f>
        <v>55445832</v>
      </c>
      <c r="H37" s="10">
        <v>0</v>
      </c>
      <c r="I37" s="13">
        <f>I38</f>
        <v>64395832</v>
      </c>
      <c r="J37" s="13">
        <v>0</v>
      </c>
      <c r="K37" s="12">
        <f>K38</f>
        <v>55445832</v>
      </c>
      <c r="L37" s="10">
        <v>0</v>
      </c>
      <c r="M37" s="13">
        <f>M38</f>
        <v>0</v>
      </c>
      <c r="N37" s="13">
        <v>0</v>
      </c>
      <c r="O37" s="12">
        <f>O38</f>
        <v>0</v>
      </c>
    </row>
    <row r="38" spans="1:15" ht="13.5" x14ac:dyDescent="0.25">
      <c r="A38" s="41"/>
      <c r="B38" s="29" t="s">
        <v>43</v>
      </c>
      <c r="C38" s="43"/>
      <c r="D38" s="10">
        <v>0</v>
      </c>
      <c r="E38" s="13">
        <f>D39</f>
        <v>64395832</v>
      </c>
      <c r="F38" s="13">
        <v>0</v>
      </c>
      <c r="G38" s="12">
        <f>F39</f>
        <v>55445832</v>
      </c>
      <c r="H38" s="10">
        <v>0</v>
      </c>
      <c r="I38" s="13">
        <f>H39</f>
        <v>64395832</v>
      </c>
      <c r="J38" s="13">
        <v>0</v>
      </c>
      <c r="K38" s="12">
        <f>J39</f>
        <v>55445832</v>
      </c>
      <c r="L38" s="10">
        <v>0</v>
      </c>
      <c r="M38" s="13">
        <f>L39</f>
        <v>0</v>
      </c>
      <c r="N38" s="13">
        <v>0</v>
      </c>
      <c r="O38" s="12">
        <f>N39</f>
        <v>0</v>
      </c>
    </row>
    <row r="39" spans="1:15" ht="13.5" x14ac:dyDescent="0.25">
      <c r="A39" s="42"/>
      <c r="B39" s="3"/>
      <c r="C39" s="44" t="s">
        <v>48</v>
      </c>
      <c r="D39" s="7">
        <f t="shared" si="0"/>
        <v>64395832</v>
      </c>
      <c r="E39" s="8">
        <f t="shared" si="0"/>
        <v>0</v>
      </c>
      <c r="F39" s="8">
        <f t="shared" si="0"/>
        <v>55445832</v>
      </c>
      <c r="G39" s="9">
        <f t="shared" si="0"/>
        <v>0</v>
      </c>
      <c r="H39" s="7">
        <v>64395832</v>
      </c>
      <c r="I39" s="8">
        <v>0</v>
      </c>
      <c r="J39" s="8">
        <v>55445832</v>
      </c>
      <c r="K39" s="9">
        <v>0</v>
      </c>
      <c r="L39" s="7">
        <v>0</v>
      </c>
      <c r="M39" s="13">
        <v>0</v>
      </c>
      <c r="N39" s="8">
        <v>0</v>
      </c>
      <c r="O39" s="12">
        <v>0</v>
      </c>
    </row>
    <row r="40" spans="1:15" ht="13.5" x14ac:dyDescent="0.25">
      <c r="A40" s="116" t="s">
        <v>62</v>
      </c>
      <c r="B40" s="117"/>
      <c r="C40" s="118"/>
      <c r="D40" s="10">
        <f t="shared" si="0"/>
        <v>0</v>
      </c>
      <c r="E40" s="13">
        <f t="shared" si="0"/>
        <v>66437162</v>
      </c>
      <c r="F40" s="13">
        <f t="shared" si="0"/>
        <v>0</v>
      </c>
      <c r="G40" s="12">
        <f t="shared" si="0"/>
        <v>57985021</v>
      </c>
      <c r="H40" s="10">
        <v>0</v>
      </c>
      <c r="I40" s="13">
        <f>I31+I37</f>
        <v>66272162</v>
      </c>
      <c r="J40" s="13">
        <v>0</v>
      </c>
      <c r="K40" s="12">
        <f>K31+K37</f>
        <v>57615421</v>
      </c>
      <c r="L40" s="10">
        <v>0</v>
      </c>
      <c r="M40" s="13">
        <f>M31+M37</f>
        <v>165000</v>
      </c>
      <c r="N40" s="13">
        <v>0</v>
      </c>
      <c r="O40" s="12">
        <f>O31+O37</f>
        <v>369600</v>
      </c>
    </row>
    <row r="41" spans="1:15" ht="13.5" x14ac:dyDescent="0.25">
      <c r="A41" s="116" t="s">
        <v>63</v>
      </c>
      <c r="B41" s="117"/>
      <c r="C41" s="118"/>
      <c r="D41" s="10">
        <f t="shared" si="0"/>
        <v>0</v>
      </c>
      <c r="E41" s="13">
        <f t="shared" si="0"/>
        <v>0</v>
      </c>
      <c r="F41" s="13">
        <f t="shared" si="0"/>
        <v>0</v>
      </c>
      <c r="G41" s="12">
        <f t="shared" si="0"/>
        <v>0</v>
      </c>
      <c r="H41" s="10">
        <v>0</v>
      </c>
      <c r="I41" s="13">
        <v>0</v>
      </c>
      <c r="J41" s="13">
        <v>0</v>
      </c>
      <c r="K41" s="12">
        <v>0</v>
      </c>
      <c r="L41" s="10">
        <v>0</v>
      </c>
      <c r="M41" s="13">
        <v>0</v>
      </c>
      <c r="N41" s="13">
        <v>0</v>
      </c>
      <c r="O41" s="12">
        <v>0</v>
      </c>
    </row>
    <row r="42" spans="1:15" ht="13.5" x14ac:dyDescent="0.25">
      <c r="A42" s="41" t="s">
        <v>51</v>
      </c>
      <c r="B42" s="29"/>
      <c r="C42" s="43"/>
      <c r="D42" s="10">
        <f t="shared" si="0"/>
        <v>0</v>
      </c>
      <c r="E42" s="13">
        <f>E43</f>
        <v>939861341</v>
      </c>
      <c r="F42" s="13">
        <f t="shared" si="0"/>
        <v>0</v>
      </c>
      <c r="G42" s="12">
        <f>G43</f>
        <v>918861341</v>
      </c>
      <c r="H42" s="10">
        <v>0</v>
      </c>
      <c r="I42" s="13">
        <f>I43</f>
        <v>814793510</v>
      </c>
      <c r="J42" s="13">
        <v>0</v>
      </c>
      <c r="K42" s="12">
        <f>K43</f>
        <v>793793510</v>
      </c>
      <c r="L42" s="10">
        <v>0</v>
      </c>
      <c r="M42" s="13">
        <f>M43</f>
        <v>125067831</v>
      </c>
      <c r="N42" s="13">
        <v>0</v>
      </c>
      <c r="O42" s="12">
        <f>O43</f>
        <v>125067831</v>
      </c>
    </row>
    <row r="43" spans="1:15" ht="13.5" x14ac:dyDescent="0.25">
      <c r="A43" s="41"/>
      <c r="B43" s="29" t="s">
        <v>49</v>
      </c>
      <c r="C43" s="43"/>
      <c r="D43" s="10">
        <v>0</v>
      </c>
      <c r="E43" s="13">
        <f>D44</f>
        <v>939861341</v>
      </c>
      <c r="F43" s="13">
        <f t="shared" si="0"/>
        <v>0</v>
      </c>
      <c r="G43" s="12">
        <f>F44</f>
        <v>918861341</v>
      </c>
      <c r="H43" s="10">
        <v>0</v>
      </c>
      <c r="I43" s="13">
        <f>H44</f>
        <v>814793510</v>
      </c>
      <c r="J43" s="13">
        <v>0</v>
      </c>
      <c r="K43" s="12">
        <f>J44</f>
        <v>793793510</v>
      </c>
      <c r="L43" s="10">
        <v>0</v>
      </c>
      <c r="M43" s="13">
        <f>L44</f>
        <v>125067831</v>
      </c>
      <c r="N43" s="13">
        <v>0</v>
      </c>
      <c r="O43" s="12">
        <f>N44</f>
        <v>125067831</v>
      </c>
    </row>
    <row r="44" spans="1:15" ht="13.5" x14ac:dyDescent="0.25">
      <c r="A44" s="42"/>
      <c r="B44" s="3"/>
      <c r="C44" s="44" t="s">
        <v>50</v>
      </c>
      <c r="D44" s="7">
        <f t="shared" si="0"/>
        <v>939861341</v>
      </c>
      <c r="E44" s="8">
        <f t="shared" si="0"/>
        <v>0</v>
      </c>
      <c r="F44" s="8">
        <f t="shared" si="0"/>
        <v>918861341</v>
      </c>
      <c r="G44" s="9">
        <f t="shared" si="0"/>
        <v>0</v>
      </c>
      <c r="H44" s="7">
        <v>814793510</v>
      </c>
      <c r="I44" s="8">
        <v>0</v>
      </c>
      <c r="J44" s="8">
        <v>793793510</v>
      </c>
      <c r="K44" s="9">
        <v>0</v>
      </c>
      <c r="L44" s="7">
        <v>125067831</v>
      </c>
      <c r="M44" s="8">
        <v>0</v>
      </c>
      <c r="N44" s="8">
        <v>125067831</v>
      </c>
      <c r="O44" s="9">
        <v>0</v>
      </c>
    </row>
    <row r="45" spans="1:15" ht="13.5" x14ac:dyDescent="0.25">
      <c r="A45" s="41" t="s">
        <v>52</v>
      </c>
      <c r="B45" s="29"/>
      <c r="C45" s="43"/>
      <c r="D45" s="10">
        <f t="shared" si="0"/>
        <v>0</v>
      </c>
      <c r="E45" s="13">
        <f t="shared" si="0"/>
        <v>0</v>
      </c>
      <c r="F45" s="13">
        <f t="shared" si="0"/>
        <v>0</v>
      </c>
      <c r="G45" s="12">
        <f t="shared" si="0"/>
        <v>0</v>
      </c>
      <c r="H45" s="10">
        <v>0</v>
      </c>
      <c r="I45" s="13">
        <v>0</v>
      </c>
      <c r="J45" s="13">
        <v>0</v>
      </c>
      <c r="K45" s="12">
        <v>0</v>
      </c>
      <c r="L45" s="10">
        <v>0</v>
      </c>
      <c r="M45" s="13">
        <v>0</v>
      </c>
      <c r="N45" s="13">
        <v>0</v>
      </c>
      <c r="O45" s="12">
        <v>0</v>
      </c>
    </row>
    <row r="46" spans="1:15" ht="13.5" x14ac:dyDescent="0.25">
      <c r="A46" s="41" t="s">
        <v>53</v>
      </c>
      <c r="B46" s="29"/>
      <c r="C46" s="43"/>
      <c r="D46" s="10">
        <f t="shared" si="0"/>
        <v>0</v>
      </c>
      <c r="E46" s="13">
        <f t="shared" si="0"/>
        <v>0</v>
      </c>
      <c r="F46" s="13">
        <f t="shared" si="0"/>
        <v>0</v>
      </c>
      <c r="G46" s="12">
        <f t="shared" si="0"/>
        <v>0</v>
      </c>
      <c r="H46" s="10">
        <v>0</v>
      </c>
      <c r="I46" s="13">
        <v>0</v>
      </c>
      <c r="J46" s="13">
        <v>0</v>
      </c>
      <c r="K46" s="12">
        <v>0</v>
      </c>
      <c r="L46" s="10">
        <v>0</v>
      </c>
      <c r="M46" s="13">
        <v>0</v>
      </c>
      <c r="N46" s="13">
        <v>0</v>
      </c>
      <c r="O46" s="12">
        <v>0</v>
      </c>
    </row>
    <row r="47" spans="1:15" ht="13.5" x14ac:dyDescent="0.25">
      <c r="A47" s="41" t="s">
        <v>54</v>
      </c>
      <c r="B47" s="29"/>
      <c r="C47" s="43"/>
      <c r="D47" s="10">
        <f t="shared" si="0"/>
        <v>0</v>
      </c>
      <c r="E47" s="13">
        <f t="shared" si="0"/>
        <v>0</v>
      </c>
      <c r="F47" s="13">
        <f t="shared" si="0"/>
        <v>0</v>
      </c>
      <c r="G47" s="12">
        <f t="shared" si="0"/>
        <v>0</v>
      </c>
      <c r="H47" s="10">
        <v>0</v>
      </c>
      <c r="I47" s="13">
        <v>0</v>
      </c>
      <c r="J47" s="13">
        <v>0</v>
      </c>
      <c r="K47" s="12">
        <v>0</v>
      </c>
      <c r="L47" s="10">
        <v>0</v>
      </c>
      <c r="M47" s="13">
        <v>0</v>
      </c>
      <c r="N47" s="13">
        <v>0</v>
      </c>
      <c r="O47" s="12">
        <v>0</v>
      </c>
    </row>
    <row r="48" spans="1:15" ht="13.5" x14ac:dyDescent="0.25">
      <c r="A48" s="41" t="s">
        <v>55</v>
      </c>
      <c r="B48" s="29"/>
      <c r="C48" s="43"/>
      <c r="D48" s="10">
        <f t="shared" si="0"/>
        <v>0</v>
      </c>
      <c r="E48" s="13">
        <f t="shared" si="0"/>
        <v>-741005703</v>
      </c>
      <c r="F48" s="13">
        <f t="shared" si="0"/>
        <v>0</v>
      </c>
      <c r="G48" s="12">
        <f t="shared" si="0"/>
        <v>-690407132</v>
      </c>
      <c r="H48" s="10">
        <v>0</v>
      </c>
      <c r="I48" s="13">
        <f>SUM(H49:H51)</f>
        <v>-624200455</v>
      </c>
      <c r="J48" s="13">
        <v>0</v>
      </c>
      <c r="K48" s="12">
        <f>SUM(J49:J51)</f>
        <v>-590972539</v>
      </c>
      <c r="L48" s="10">
        <v>0</v>
      </c>
      <c r="M48" s="13">
        <f>SUM(L49:L51)</f>
        <v>-116805248</v>
      </c>
      <c r="N48" s="13">
        <v>0</v>
      </c>
      <c r="O48" s="12">
        <f>SUM(N49:N50)</f>
        <v>-99434593</v>
      </c>
    </row>
    <row r="49" spans="1:15" ht="13.5" x14ac:dyDescent="0.25">
      <c r="A49" s="42"/>
      <c r="B49" s="3"/>
      <c r="C49" s="44" t="s">
        <v>56</v>
      </c>
      <c r="D49" s="7">
        <f t="shared" si="0"/>
        <v>-690407132</v>
      </c>
      <c r="E49" s="8">
        <f t="shared" si="0"/>
        <v>0</v>
      </c>
      <c r="F49" s="8">
        <f t="shared" si="0"/>
        <v>-653372070</v>
      </c>
      <c r="G49" s="9">
        <f t="shared" si="0"/>
        <v>0</v>
      </c>
      <c r="H49" s="7">
        <v>-590972539</v>
      </c>
      <c r="I49" s="8">
        <v>0</v>
      </c>
      <c r="J49" s="8">
        <v>-578287743</v>
      </c>
      <c r="K49" s="9">
        <v>0</v>
      </c>
      <c r="L49" s="7">
        <v>-99434593</v>
      </c>
      <c r="M49" s="8">
        <v>0</v>
      </c>
      <c r="N49" s="8">
        <v>-75084327</v>
      </c>
      <c r="O49" s="9">
        <v>0</v>
      </c>
    </row>
    <row r="50" spans="1:15" ht="13.5" x14ac:dyDescent="0.25">
      <c r="A50" s="42"/>
      <c r="B50" s="3"/>
      <c r="C50" s="44" t="s">
        <v>57</v>
      </c>
      <c r="D50" s="7">
        <f t="shared" si="0"/>
        <v>-50598571</v>
      </c>
      <c r="E50" s="8"/>
      <c r="F50" s="8">
        <f t="shared" si="0"/>
        <v>-37035062</v>
      </c>
      <c r="G50" s="9"/>
      <c r="H50" s="7">
        <v>-33227916</v>
      </c>
      <c r="I50" s="8"/>
      <c r="J50" s="8">
        <v>-12684796</v>
      </c>
      <c r="K50" s="9"/>
      <c r="L50" s="7">
        <v>-17370655</v>
      </c>
      <c r="M50" s="8"/>
      <c r="N50" s="8">
        <v>-24350266</v>
      </c>
      <c r="O50" s="9"/>
    </row>
    <row r="51" spans="1:15" ht="13.5" x14ac:dyDescent="0.25">
      <c r="A51" s="45"/>
      <c r="B51" s="46"/>
      <c r="C51" s="47" t="s">
        <v>58</v>
      </c>
      <c r="D51" s="7">
        <f t="shared" si="0"/>
        <v>0</v>
      </c>
      <c r="E51" s="8"/>
      <c r="F51" s="8">
        <f t="shared" si="0"/>
        <v>0</v>
      </c>
      <c r="G51" s="9"/>
      <c r="H51" s="7">
        <v>0</v>
      </c>
      <c r="I51" s="198"/>
      <c r="J51" s="198">
        <v>0</v>
      </c>
      <c r="K51" s="9"/>
      <c r="L51" s="7">
        <v>0</v>
      </c>
      <c r="M51" s="198"/>
      <c r="N51" s="198">
        <v>0</v>
      </c>
      <c r="O51" s="9"/>
    </row>
    <row r="52" spans="1:15" ht="13.5" x14ac:dyDescent="0.25">
      <c r="A52" s="102" t="s">
        <v>64</v>
      </c>
      <c r="B52" s="103"/>
      <c r="C52" s="104"/>
      <c r="D52" s="16">
        <f t="shared" si="0"/>
        <v>0</v>
      </c>
      <c r="E52" s="15">
        <f t="shared" si="0"/>
        <v>198855638</v>
      </c>
      <c r="F52" s="15">
        <f t="shared" si="0"/>
        <v>0</v>
      </c>
      <c r="G52" s="17">
        <f t="shared" si="0"/>
        <v>228454209</v>
      </c>
      <c r="H52" s="16">
        <v>0</v>
      </c>
      <c r="I52" s="15">
        <f>I42+I45+I46+I47+I48</f>
        <v>190593055</v>
      </c>
      <c r="J52" s="15">
        <v>0</v>
      </c>
      <c r="K52" s="17">
        <f>K42+K48</f>
        <v>202820971</v>
      </c>
      <c r="L52" s="16">
        <v>0</v>
      </c>
      <c r="M52" s="15">
        <f>M42+M45+M46+M47+M48</f>
        <v>8262583</v>
      </c>
      <c r="N52" s="15">
        <v>0</v>
      </c>
      <c r="O52" s="17">
        <f>O42+O45+O46+O47+O48</f>
        <v>25633238</v>
      </c>
    </row>
    <row r="53" spans="1:15" ht="17.25" customHeight="1" thickBot="1" x14ac:dyDescent="0.3">
      <c r="A53" s="105" t="s">
        <v>162</v>
      </c>
      <c r="B53" s="106"/>
      <c r="C53" s="107"/>
      <c r="D53" s="18">
        <f t="shared" si="0"/>
        <v>0</v>
      </c>
      <c r="E53" s="19">
        <f t="shared" si="0"/>
        <v>265292800</v>
      </c>
      <c r="F53" s="19">
        <f t="shared" si="0"/>
        <v>0</v>
      </c>
      <c r="G53" s="20">
        <f t="shared" si="0"/>
        <v>286439230</v>
      </c>
      <c r="H53" s="18">
        <v>0</v>
      </c>
      <c r="I53" s="19">
        <f>I40+I52</f>
        <v>256865217</v>
      </c>
      <c r="J53" s="19">
        <v>0</v>
      </c>
      <c r="K53" s="20">
        <f>K40+K52</f>
        <v>260436392</v>
      </c>
      <c r="L53" s="18">
        <v>0</v>
      </c>
      <c r="M53" s="19">
        <f>M40+M52</f>
        <v>8427583</v>
      </c>
      <c r="N53" s="19">
        <v>0</v>
      </c>
      <c r="O53" s="20">
        <f>O40+O52</f>
        <v>26002838</v>
      </c>
    </row>
  </sheetData>
  <mergeCells count="23">
    <mergeCell ref="J7:K8"/>
    <mergeCell ref="L7:M8"/>
    <mergeCell ref="N7:O8"/>
    <mergeCell ref="A1:O1"/>
    <mergeCell ref="A2:O2"/>
    <mergeCell ref="A3:O3"/>
    <mergeCell ref="D6:G6"/>
    <mergeCell ref="H6:K6"/>
    <mergeCell ref="L6:O6"/>
    <mergeCell ref="D7:E8"/>
    <mergeCell ref="F7:G8"/>
    <mergeCell ref="H7:I8"/>
    <mergeCell ref="A6:C6"/>
    <mergeCell ref="A7:A8"/>
    <mergeCell ref="B7:B8"/>
    <mergeCell ref="A52:C52"/>
    <mergeCell ref="A53:C53"/>
    <mergeCell ref="C7:C8"/>
    <mergeCell ref="A29:C29"/>
    <mergeCell ref="A9:C9"/>
    <mergeCell ref="A40:C40"/>
    <mergeCell ref="A41:C41"/>
    <mergeCell ref="A30:C30"/>
  </mergeCells>
  <phoneticPr fontId="3" type="noConversion"/>
  <pageMargins left="0.7" right="0.7" top="0.75" bottom="0.75" header="0.3" footer="0.3"/>
  <pageSetup paperSize="9" scale="7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K50" sqref="K50"/>
    </sheetView>
  </sheetViews>
  <sheetFormatPr defaultRowHeight="12.75" x14ac:dyDescent="0.2"/>
  <cols>
    <col min="1" max="1" width="4" style="1" customWidth="1"/>
    <col min="2" max="2" width="5.125" style="1" customWidth="1"/>
    <col min="3" max="3" width="17.125" style="1" customWidth="1"/>
    <col min="4" max="15" width="14" style="14" customWidth="1"/>
    <col min="16" max="258" width="9" style="1"/>
    <col min="259" max="259" width="24.25" style="1" customWidth="1"/>
    <col min="260" max="271" width="14" style="1" customWidth="1"/>
    <col min="272" max="514" width="9" style="1"/>
    <col min="515" max="515" width="24.25" style="1" customWidth="1"/>
    <col min="516" max="527" width="14" style="1" customWidth="1"/>
    <col min="528" max="770" width="9" style="1"/>
    <col min="771" max="771" width="24.25" style="1" customWidth="1"/>
    <col min="772" max="783" width="14" style="1" customWidth="1"/>
    <col min="784" max="1026" width="9" style="1"/>
    <col min="1027" max="1027" width="24.25" style="1" customWidth="1"/>
    <col min="1028" max="1039" width="14" style="1" customWidth="1"/>
    <col min="1040" max="1282" width="9" style="1"/>
    <col min="1283" max="1283" width="24.25" style="1" customWidth="1"/>
    <col min="1284" max="1295" width="14" style="1" customWidth="1"/>
    <col min="1296" max="1538" width="9" style="1"/>
    <col min="1539" max="1539" width="24.25" style="1" customWidth="1"/>
    <col min="1540" max="1551" width="14" style="1" customWidth="1"/>
    <col min="1552" max="1794" width="9" style="1"/>
    <col min="1795" max="1795" width="24.25" style="1" customWidth="1"/>
    <col min="1796" max="1807" width="14" style="1" customWidth="1"/>
    <col min="1808" max="2050" width="9" style="1"/>
    <col min="2051" max="2051" width="24.25" style="1" customWidth="1"/>
    <col min="2052" max="2063" width="14" style="1" customWidth="1"/>
    <col min="2064" max="2306" width="9" style="1"/>
    <col min="2307" max="2307" width="24.25" style="1" customWidth="1"/>
    <col min="2308" max="2319" width="14" style="1" customWidth="1"/>
    <col min="2320" max="2562" width="9" style="1"/>
    <col min="2563" max="2563" width="24.25" style="1" customWidth="1"/>
    <col min="2564" max="2575" width="14" style="1" customWidth="1"/>
    <col min="2576" max="2818" width="9" style="1"/>
    <col min="2819" max="2819" width="24.25" style="1" customWidth="1"/>
    <col min="2820" max="2831" width="14" style="1" customWidth="1"/>
    <col min="2832" max="3074" width="9" style="1"/>
    <col min="3075" max="3075" width="24.25" style="1" customWidth="1"/>
    <col min="3076" max="3087" width="14" style="1" customWidth="1"/>
    <col min="3088" max="3330" width="9" style="1"/>
    <col min="3331" max="3331" width="24.25" style="1" customWidth="1"/>
    <col min="3332" max="3343" width="14" style="1" customWidth="1"/>
    <col min="3344" max="3586" width="9" style="1"/>
    <col min="3587" max="3587" width="24.25" style="1" customWidth="1"/>
    <col min="3588" max="3599" width="14" style="1" customWidth="1"/>
    <col min="3600" max="3842" width="9" style="1"/>
    <col min="3843" max="3843" width="24.25" style="1" customWidth="1"/>
    <col min="3844" max="3855" width="14" style="1" customWidth="1"/>
    <col min="3856" max="4098" width="9" style="1"/>
    <col min="4099" max="4099" width="24.25" style="1" customWidth="1"/>
    <col min="4100" max="4111" width="14" style="1" customWidth="1"/>
    <col min="4112" max="4354" width="9" style="1"/>
    <col min="4355" max="4355" width="24.25" style="1" customWidth="1"/>
    <col min="4356" max="4367" width="14" style="1" customWidth="1"/>
    <col min="4368" max="4610" width="9" style="1"/>
    <col min="4611" max="4611" width="24.25" style="1" customWidth="1"/>
    <col min="4612" max="4623" width="14" style="1" customWidth="1"/>
    <col min="4624" max="4866" width="9" style="1"/>
    <col min="4867" max="4867" width="24.25" style="1" customWidth="1"/>
    <col min="4868" max="4879" width="14" style="1" customWidth="1"/>
    <col min="4880" max="5122" width="9" style="1"/>
    <col min="5123" max="5123" width="24.25" style="1" customWidth="1"/>
    <col min="5124" max="5135" width="14" style="1" customWidth="1"/>
    <col min="5136" max="5378" width="9" style="1"/>
    <col min="5379" max="5379" width="24.25" style="1" customWidth="1"/>
    <col min="5380" max="5391" width="14" style="1" customWidth="1"/>
    <col min="5392" max="5634" width="9" style="1"/>
    <col min="5635" max="5635" width="24.25" style="1" customWidth="1"/>
    <col min="5636" max="5647" width="14" style="1" customWidth="1"/>
    <col min="5648" max="5890" width="9" style="1"/>
    <col min="5891" max="5891" width="24.25" style="1" customWidth="1"/>
    <col min="5892" max="5903" width="14" style="1" customWidth="1"/>
    <col min="5904" max="6146" width="9" style="1"/>
    <col min="6147" max="6147" width="24.25" style="1" customWidth="1"/>
    <col min="6148" max="6159" width="14" style="1" customWidth="1"/>
    <col min="6160" max="6402" width="9" style="1"/>
    <col min="6403" max="6403" width="24.25" style="1" customWidth="1"/>
    <col min="6404" max="6415" width="14" style="1" customWidth="1"/>
    <col min="6416" max="6658" width="9" style="1"/>
    <col min="6659" max="6659" width="24.25" style="1" customWidth="1"/>
    <col min="6660" max="6671" width="14" style="1" customWidth="1"/>
    <col min="6672" max="6914" width="9" style="1"/>
    <col min="6915" max="6915" width="24.25" style="1" customWidth="1"/>
    <col min="6916" max="6927" width="14" style="1" customWidth="1"/>
    <col min="6928" max="7170" width="9" style="1"/>
    <col min="7171" max="7171" width="24.25" style="1" customWidth="1"/>
    <col min="7172" max="7183" width="14" style="1" customWidth="1"/>
    <col min="7184" max="7426" width="9" style="1"/>
    <col min="7427" max="7427" width="24.25" style="1" customWidth="1"/>
    <col min="7428" max="7439" width="14" style="1" customWidth="1"/>
    <col min="7440" max="7682" width="9" style="1"/>
    <col min="7683" max="7683" width="24.25" style="1" customWidth="1"/>
    <col min="7684" max="7695" width="14" style="1" customWidth="1"/>
    <col min="7696" max="7938" width="9" style="1"/>
    <col min="7939" max="7939" width="24.25" style="1" customWidth="1"/>
    <col min="7940" max="7951" width="14" style="1" customWidth="1"/>
    <col min="7952" max="8194" width="9" style="1"/>
    <col min="8195" max="8195" width="24.25" style="1" customWidth="1"/>
    <col min="8196" max="8207" width="14" style="1" customWidth="1"/>
    <col min="8208" max="8450" width="9" style="1"/>
    <col min="8451" max="8451" width="24.25" style="1" customWidth="1"/>
    <col min="8452" max="8463" width="14" style="1" customWidth="1"/>
    <col min="8464" max="8706" width="9" style="1"/>
    <col min="8707" max="8707" width="24.25" style="1" customWidth="1"/>
    <col min="8708" max="8719" width="14" style="1" customWidth="1"/>
    <col min="8720" max="8962" width="9" style="1"/>
    <col min="8963" max="8963" width="24.25" style="1" customWidth="1"/>
    <col min="8964" max="8975" width="14" style="1" customWidth="1"/>
    <col min="8976" max="9218" width="9" style="1"/>
    <col min="9219" max="9219" width="24.25" style="1" customWidth="1"/>
    <col min="9220" max="9231" width="14" style="1" customWidth="1"/>
    <col min="9232" max="9474" width="9" style="1"/>
    <col min="9475" max="9475" width="24.25" style="1" customWidth="1"/>
    <col min="9476" max="9487" width="14" style="1" customWidth="1"/>
    <col min="9488" max="9730" width="9" style="1"/>
    <col min="9731" max="9731" width="24.25" style="1" customWidth="1"/>
    <col min="9732" max="9743" width="14" style="1" customWidth="1"/>
    <col min="9744" max="9986" width="9" style="1"/>
    <col min="9987" max="9987" width="24.25" style="1" customWidth="1"/>
    <col min="9988" max="9999" width="14" style="1" customWidth="1"/>
    <col min="10000" max="10242" width="9" style="1"/>
    <col min="10243" max="10243" width="24.25" style="1" customWidth="1"/>
    <col min="10244" max="10255" width="14" style="1" customWidth="1"/>
    <col min="10256" max="10498" width="9" style="1"/>
    <col min="10499" max="10499" width="24.25" style="1" customWidth="1"/>
    <col min="10500" max="10511" width="14" style="1" customWidth="1"/>
    <col min="10512" max="10754" width="9" style="1"/>
    <col min="10755" max="10755" width="24.25" style="1" customWidth="1"/>
    <col min="10756" max="10767" width="14" style="1" customWidth="1"/>
    <col min="10768" max="11010" width="9" style="1"/>
    <col min="11011" max="11011" width="24.25" style="1" customWidth="1"/>
    <col min="11012" max="11023" width="14" style="1" customWidth="1"/>
    <col min="11024" max="11266" width="9" style="1"/>
    <col min="11267" max="11267" width="24.25" style="1" customWidth="1"/>
    <col min="11268" max="11279" width="14" style="1" customWidth="1"/>
    <col min="11280" max="11522" width="9" style="1"/>
    <col min="11523" max="11523" width="24.25" style="1" customWidth="1"/>
    <col min="11524" max="11535" width="14" style="1" customWidth="1"/>
    <col min="11536" max="11778" width="9" style="1"/>
    <col min="11779" max="11779" width="24.25" style="1" customWidth="1"/>
    <col min="11780" max="11791" width="14" style="1" customWidth="1"/>
    <col min="11792" max="12034" width="9" style="1"/>
    <col min="12035" max="12035" width="24.25" style="1" customWidth="1"/>
    <col min="12036" max="12047" width="14" style="1" customWidth="1"/>
    <col min="12048" max="12290" width="9" style="1"/>
    <col min="12291" max="12291" width="24.25" style="1" customWidth="1"/>
    <col min="12292" max="12303" width="14" style="1" customWidth="1"/>
    <col min="12304" max="12546" width="9" style="1"/>
    <col min="12547" max="12547" width="24.25" style="1" customWidth="1"/>
    <col min="12548" max="12559" width="14" style="1" customWidth="1"/>
    <col min="12560" max="12802" width="9" style="1"/>
    <col min="12803" max="12803" width="24.25" style="1" customWidth="1"/>
    <col min="12804" max="12815" width="14" style="1" customWidth="1"/>
    <col min="12816" max="13058" width="9" style="1"/>
    <col min="13059" max="13059" width="24.25" style="1" customWidth="1"/>
    <col min="13060" max="13071" width="14" style="1" customWidth="1"/>
    <col min="13072" max="13314" width="9" style="1"/>
    <col min="13315" max="13315" width="24.25" style="1" customWidth="1"/>
    <col min="13316" max="13327" width="14" style="1" customWidth="1"/>
    <col min="13328" max="13570" width="9" style="1"/>
    <col min="13571" max="13571" width="24.25" style="1" customWidth="1"/>
    <col min="13572" max="13583" width="14" style="1" customWidth="1"/>
    <col min="13584" max="13826" width="9" style="1"/>
    <col min="13827" max="13827" width="24.25" style="1" customWidth="1"/>
    <col min="13828" max="13839" width="14" style="1" customWidth="1"/>
    <col min="13840" max="14082" width="9" style="1"/>
    <col min="14083" max="14083" width="24.25" style="1" customWidth="1"/>
    <col min="14084" max="14095" width="14" style="1" customWidth="1"/>
    <col min="14096" max="14338" width="9" style="1"/>
    <col min="14339" max="14339" width="24.25" style="1" customWidth="1"/>
    <col min="14340" max="14351" width="14" style="1" customWidth="1"/>
    <col min="14352" max="14594" width="9" style="1"/>
    <col min="14595" max="14595" width="24.25" style="1" customWidth="1"/>
    <col min="14596" max="14607" width="14" style="1" customWidth="1"/>
    <col min="14608" max="14850" width="9" style="1"/>
    <col min="14851" max="14851" width="24.25" style="1" customWidth="1"/>
    <col min="14852" max="14863" width="14" style="1" customWidth="1"/>
    <col min="14864" max="15106" width="9" style="1"/>
    <col min="15107" max="15107" width="24.25" style="1" customWidth="1"/>
    <col min="15108" max="15119" width="14" style="1" customWidth="1"/>
    <col min="15120" max="15362" width="9" style="1"/>
    <col min="15363" max="15363" width="24.25" style="1" customWidth="1"/>
    <col min="15364" max="15375" width="14" style="1" customWidth="1"/>
    <col min="15376" max="15618" width="9" style="1"/>
    <col min="15619" max="15619" width="24.25" style="1" customWidth="1"/>
    <col min="15620" max="15631" width="14" style="1" customWidth="1"/>
    <col min="15632" max="15874" width="9" style="1"/>
    <col min="15875" max="15875" width="24.25" style="1" customWidth="1"/>
    <col min="15876" max="15887" width="14" style="1" customWidth="1"/>
    <col min="15888" max="16130" width="9" style="1"/>
    <col min="16131" max="16131" width="24.25" style="1" customWidth="1"/>
    <col min="16132" max="16143" width="14" style="1" customWidth="1"/>
    <col min="16144" max="16384" width="9" style="1"/>
  </cols>
  <sheetData>
    <row r="1" spans="1:15" ht="26.25" x14ac:dyDescent="0.2">
      <c r="A1" s="127" t="s">
        <v>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ht="13.5" x14ac:dyDescent="0.25">
      <c r="A2" s="128" t="s">
        <v>168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ht="13.5" x14ac:dyDescent="0.25">
      <c r="A3" s="128" t="s">
        <v>18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ht="13.5" x14ac:dyDescent="0.25">
      <c r="A4" s="3"/>
      <c r="B4" s="3"/>
      <c r="C4" s="3"/>
      <c r="D4" s="4"/>
      <c r="E4" s="4"/>
      <c r="F4" s="4"/>
      <c r="G4" s="4"/>
      <c r="H4" s="5"/>
      <c r="I4" s="5"/>
      <c r="J4" s="5"/>
      <c r="K4" s="5"/>
      <c r="L4" s="4"/>
      <c r="M4" s="4"/>
      <c r="N4" s="4"/>
      <c r="O4" s="4"/>
    </row>
    <row r="5" spans="1:15" ht="14.25" thickBot="1" x14ac:dyDescent="0.3">
      <c r="A5" s="3" t="s">
        <v>1</v>
      </c>
      <c r="B5" s="3"/>
      <c r="C5" s="3"/>
      <c r="D5" s="4"/>
      <c r="E5" s="4"/>
      <c r="F5" s="4"/>
      <c r="G5" s="4"/>
      <c r="H5" s="4"/>
      <c r="I5" s="4"/>
      <c r="J5" s="4"/>
      <c r="K5" s="6"/>
      <c r="L5" s="4"/>
      <c r="M5" s="4"/>
      <c r="N5" s="4"/>
      <c r="O5" s="6" t="s">
        <v>2</v>
      </c>
    </row>
    <row r="6" spans="1:15" ht="16.5" customHeight="1" x14ac:dyDescent="0.2">
      <c r="A6" s="136" t="s">
        <v>3</v>
      </c>
      <c r="B6" s="137"/>
      <c r="C6" s="138"/>
      <c r="D6" s="129" t="s">
        <v>4</v>
      </c>
      <c r="E6" s="130"/>
      <c r="F6" s="130"/>
      <c r="G6" s="131"/>
      <c r="H6" s="129" t="s">
        <v>5</v>
      </c>
      <c r="I6" s="130"/>
      <c r="J6" s="130"/>
      <c r="K6" s="131"/>
      <c r="L6" s="129" t="s">
        <v>6</v>
      </c>
      <c r="M6" s="130"/>
      <c r="N6" s="130"/>
      <c r="O6" s="131"/>
    </row>
    <row r="7" spans="1:15" ht="13.5" customHeight="1" x14ac:dyDescent="0.2">
      <c r="A7" s="139" t="s">
        <v>19</v>
      </c>
      <c r="B7" s="141" t="s">
        <v>20</v>
      </c>
      <c r="C7" s="108" t="s">
        <v>21</v>
      </c>
      <c r="D7" s="132" t="s">
        <v>165</v>
      </c>
      <c r="E7" s="133"/>
      <c r="F7" s="119" t="s">
        <v>164</v>
      </c>
      <c r="G7" s="120"/>
      <c r="H7" s="132" t="s">
        <v>165</v>
      </c>
      <c r="I7" s="133"/>
      <c r="J7" s="119" t="s">
        <v>164</v>
      </c>
      <c r="K7" s="120"/>
      <c r="L7" s="123" t="s">
        <v>166</v>
      </c>
      <c r="M7" s="124"/>
      <c r="N7" s="125" t="s">
        <v>167</v>
      </c>
      <c r="O7" s="126"/>
    </row>
    <row r="8" spans="1:15" ht="13.5" customHeight="1" x14ac:dyDescent="0.2">
      <c r="A8" s="140"/>
      <c r="B8" s="142"/>
      <c r="C8" s="109"/>
      <c r="D8" s="134"/>
      <c r="E8" s="135"/>
      <c r="F8" s="121"/>
      <c r="G8" s="122"/>
      <c r="H8" s="134"/>
      <c r="I8" s="135"/>
      <c r="J8" s="121"/>
      <c r="K8" s="122"/>
      <c r="L8" s="123"/>
      <c r="M8" s="124"/>
      <c r="N8" s="125"/>
      <c r="O8" s="126"/>
    </row>
    <row r="9" spans="1:15" ht="13.5" x14ac:dyDescent="0.25">
      <c r="A9" s="143" t="s">
        <v>8</v>
      </c>
      <c r="B9" s="144"/>
      <c r="C9" s="145"/>
      <c r="D9" s="48">
        <f>H9+L9</f>
        <v>0</v>
      </c>
      <c r="E9" s="49">
        <f>E10</f>
        <v>94023910</v>
      </c>
      <c r="F9" s="49">
        <f>J9+N9</f>
        <v>0</v>
      </c>
      <c r="G9" s="50">
        <f>G10</f>
        <v>99665364</v>
      </c>
      <c r="H9" s="48">
        <v>0</v>
      </c>
      <c r="I9" s="49">
        <f>I10</f>
        <v>92373910</v>
      </c>
      <c r="J9" s="49">
        <v>0</v>
      </c>
      <c r="K9" s="50">
        <f>K10</f>
        <v>99665364</v>
      </c>
      <c r="L9" s="48">
        <v>0</v>
      </c>
      <c r="M9" s="49">
        <f>M10</f>
        <v>1650000</v>
      </c>
      <c r="N9" s="49">
        <v>0</v>
      </c>
      <c r="O9" s="50">
        <f>O10</f>
        <v>0</v>
      </c>
    </row>
    <row r="10" spans="1:15" ht="13.5" x14ac:dyDescent="0.25">
      <c r="A10" s="51"/>
      <c r="B10" s="146" t="s">
        <v>65</v>
      </c>
      <c r="C10" s="145"/>
      <c r="D10" s="48">
        <v>0</v>
      </c>
      <c r="E10" s="49">
        <f>SUM(D11:D13)</f>
        <v>94023910</v>
      </c>
      <c r="F10" s="49">
        <v>0</v>
      </c>
      <c r="G10" s="50">
        <f>SUM(F11:F13)</f>
        <v>99665364</v>
      </c>
      <c r="H10" s="48">
        <v>0</v>
      </c>
      <c r="I10" s="49">
        <f>SUM(H11:H13)</f>
        <v>92373910</v>
      </c>
      <c r="J10" s="49">
        <v>0</v>
      </c>
      <c r="K10" s="50">
        <f>SUM(J11:J13)</f>
        <v>99665364</v>
      </c>
      <c r="L10" s="48">
        <v>0</v>
      </c>
      <c r="M10" s="49">
        <f>SUM(L11:L13)</f>
        <v>1650000</v>
      </c>
      <c r="N10" s="49">
        <v>0</v>
      </c>
      <c r="O10" s="50">
        <f>SUM(N11:N13)</f>
        <v>0</v>
      </c>
    </row>
    <row r="11" spans="1:15" ht="13.5" x14ac:dyDescent="0.25">
      <c r="A11" s="51"/>
      <c r="B11" s="52"/>
      <c r="C11" s="53" t="s">
        <v>66</v>
      </c>
      <c r="D11" s="48">
        <f t="shared" ref="D11:G63" si="0">H11+L11</f>
        <v>92373910</v>
      </c>
      <c r="E11" s="49">
        <f t="shared" si="0"/>
        <v>0</v>
      </c>
      <c r="F11" s="49">
        <f t="shared" si="0"/>
        <v>99665364</v>
      </c>
      <c r="G11" s="50">
        <f t="shared" si="0"/>
        <v>0</v>
      </c>
      <c r="H11" s="48">
        <v>92373910</v>
      </c>
      <c r="I11" s="49">
        <v>0</v>
      </c>
      <c r="J11" s="49">
        <v>99665364</v>
      </c>
      <c r="K11" s="50">
        <v>0</v>
      </c>
      <c r="L11" s="48">
        <v>0</v>
      </c>
      <c r="M11" s="49">
        <v>0</v>
      </c>
      <c r="N11" s="49">
        <v>0</v>
      </c>
      <c r="O11" s="50">
        <v>0</v>
      </c>
    </row>
    <row r="12" spans="1:15" ht="13.5" x14ac:dyDescent="0.25">
      <c r="A12" s="51"/>
      <c r="B12" s="52"/>
      <c r="C12" s="53" t="s">
        <v>67</v>
      </c>
      <c r="D12" s="48">
        <f t="shared" si="0"/>
        <v>1650000</v>
      </c>
      <c r="E12" s="49">
        <f t="shared" si="0"/>
        <v>0</v>
      </c>
      <c r="F12" s="49">
        <f t="shared" si="0"/>
        <v>0</v>
      </c>
      <c r="G12" s="50">
        <f t="shared" si="0"/>
        <v>0</v>
      </c>
      <c r="H12" s="48">
        <v>0</v>
      </c>
      <c r="I12" s="49"/>
      <c r="J12" s="49">
        <v>0</v>
      </c>
      <c r="K12" s="50"/>
      <c r="L12" s="48">
        <v>1650000</v>
      </c>
      <c r="M12" s="49">
        <v>0</v>
      </c>
      <c r="N12" s="49">
        <v>0</v>
      </c>
      <c r="O12" s="50">
        <v>0</v>
      </c>
    </row>
    <row r="13" spans="1:15" ht="13.5" x14ac:dyDescent="0.25">
      <c r="A13" s="51"/>
      <c r="B13" s="52"/>
      <c r="C13" s="53" t="s">
        <v>68</v>
      </c>
      <c r="D13" s="48">
        <f t="shared" si="0"/>
        <v>0</v>
      </c>
      <c r="E13" s="49">
        <f t="shared" si="0"/>
        <v>0</v>
      </c>
      <c r="F13" s="49">
        <f t="shared" si="0"/>
        <v>0</v>
      </c>
      <c r="G13" s="50">
        <f t="shared" si="0"/>
        <v>0</v>
      </c>
      <c r="H13" s="48">
        <v>0</v>
      </c>
      <c r="I13" s="49"/>
      <c r="J13" s="49">
        <v>0</v>
      </c>
      <c r="K13" s="50"/>
      <c r="L13" s="48">
        <v>0</v>
      </c>
      <c r="M13" s="49">
        <v>0</v>
      </c>
      <c r="N13" s="49">
        <v>0</v>
      </c>
      <c r="O13" s="50">
        <v>0</v>
      </c>
    </row>
    <row r="14" spans="1:15" ht="13.5" x14ac:dyDescent="0.25">
      <c r="A14" s="143" t="s">
        <v>159</v>
      </c>
      <c r="B14" s="144"/>
      <c r="C14" s="145"/>
      <c r="D14" s="48">
        <v>0</v>
      </c>
      <c r="E14" s="49">
        <f>E15</f>
        <v>54090029</v>
      </c>
      <c r="F14" s="49">
        <v>0</v>
      </c>
      <c r="G14" s="50">
        <f>G15</f>
        <v>66061801</v>
      </c>
      <c r="H14" s="48">
        <v>0</v>
      </c>
      <c r="I14" s="49">
        <f>I15</f>
        <v>54089152</v>
      </c>
      <c r="J14" s="49">
        <v>0</v>
      </c>
      <c r="K14" s="50">
        <f>K15</f>
        <v>66056120</v>
      </c>
      <c r="L14" s="48">
        <v>0</v>
      </c>
      <c r="M14" s="49">
        <f>M15</f>
        <v>877</v>
      </c>
      <c r="N14" s="49">
        <v>0</v>
      </c>
      <c r="O14" s="50">
        <f>O15</f>
        <v>5681</v>
      </c>
    </row>
    <row r="15" spans="1:15" ht="13.5" x14ac:dyDescent="0.25">
      <c r="A15" s="51"/>
      <c r="B15" s="146" t="s">
        <v>90</v>
      </c>
      <c r="C15" s="145"/>
      <c r="D15" s="48">
        <v>0</v>
      </c>
      <c r="E15" s="49">
        <f>SUM(D16:D20)</f>
        <v>54090029</v>
      </c>
      <c r="F15" s="49">
        <v>0</v>
      </c>
      <c r="G15" s="50">
        <f>SUM(F16:F20)</f>
        <v>66061801</v>
      </c>
      <c r="H15" s="48">
        <v>0</v>
      </c>
      <c r="I15" s="49">
        <f>SUM(H16:H20)</f>
        <v>54089152</v>
      </c>
      <c r="J15" s="49">
        <v>0</v>
      </c>
      <c r="K15" s="50">
        <f>SUM(J16:J20)</f>
        <v>66056120</v>
      </c>
      <c r="L15" s="48">
        <v>0</v>
      </c>
      <c r="M15" s="49">
        <f>SUM(L16:L20)</f>
        <v>877</v>
      </c>
      <c r="N15" s="49">
        <v>0</v>
      </c>
      <c r="O15" s="50">
        <f>SUM(N16:N20)</f>
        <v>5681</v>
      </c>
    </row>
    <row r="16" spans="1:15" ht="13.5" x14ac:dyDescent="0.25">
      <c r="A16" s="51"/>
      <c r="B16" s="52"/>
      <c r="C16" s="53" t="s">
        <v>97</v>
      </c>
      <c r="D16" s="48">
        <f t="shared" ref="D16:G20" si="1">H16+L16</f>
        <v>179264</v>
      </c>
      <c r="E16" s="49">
        <f t="shared" si="1"/>
        <v>0</v>
      </c>
      <c r="F16" s="49">
        <f t="shared" si="1"/>
        <v>203576</v>
      </c>
      <c r="G16" s="50">
        <f t="shared" si="1"/>
        <v>0</v>
      </c>
      <c r="H16" s="48">
        <v>178387</v>
      </c>
      <c r="I16" s="49">
        <v>0</v>
      </c>
      <c r="J16" s="49">
        <v>197895</v>
      </c>
      <c r="K16" s="50">
        <v>0</v>
      </c>
      <c r="L16" s="48">
        <v>877</v>
      </c>
      <c r="M16" s="49">
        <v>0</v>
      </c>
      <c r="N16" s="49">
        <v>5681</v>
      </c>
      <c r="O16" s="50">
        <v>0</v>
      </c>
    </row>
    <row r="17" spans="1:15" ht="13.5" x14ac:dyDescent="0.25">
      <c r="A17" s="51"/>
      <c r="B17" s="52"/>
      <c r="C17" s="53" t="s">
        <v>98</v>
      </c>
      <c r="D17" s="48">
        <f t="shared" si="1"/>
        <v>0</v>
      </c>
      <c r="E17" s="49">
        <f t="shared" si="1"/>
        <v>0</v>
      </c>
      <c r="F17" s="49">
        <f t="shared" si="1"/>
        <v>0</v>
      </c>
      <c r="G17" s="50">
        <f t="shared" si="1"/>
        <v>0</v>
      </c>
      <c r="H17" s="48">
        <v>0</v>
      </c>
      <c r="I17" s="49">
        <v>0</v>
      </c>
      <c r="J17" s="49">
        <v>0</v>
      </c>
      <c r="K17" s="50">
        <v>0</v>
      </c>
      <c r="L17" s="48">
        <v>0</v>
      </c>
      <c r="M17" s="49"/>
      <c r="N17" s="49">
        <v>0</v>
      </c>
      <c r="O17" s="50"/>
    </row>
    <row r="18" spans="1:15" ht="13.5" x14ac:dyDescent="0.25">
      <c r="A18" s="51"/>
      <c r="B18" s="52"/>
      <c r="C18" s="53" t="s">
        <v>99</v>
      </c>
      <c r="D18" s="48">
        <f t="shared" si="1"/>
        <v>53910760</v>
      </c>
      <c r="E18" s="49">
        <f t="shared" si="1"/>
        <v>0</v>
      </c>
      <c r="F18" s="49">
        <f t="shared" si="1"/>
        <v>65858225</v>
      </c>
      <c r="G18" s="50">
        <f t="shared" si="1"/>
        <v>0</v>
      </c>
      <c r="H18" s="48">
        <v>53910760</v>
      </c>
      <c r="I18" s="49">
        <v>0</v>
      </c>
      <c r="J18" s="49">
        <v>65858225</v>
      </c>
      <c r="K18" s="50">
        <v>0</v>
      </c>
      <c r="L18" s="48">
        <v>0</v>
      </c>
      <c r="M18" s="49">
        <v>0</v>
      </c>
      <c r="N18" s="49">
        <v>0</v>
      </c>
      <c r="O18" s="50">
        <v>0</v>
      </c>
    </row>
    <row r="19" spans="1:15" ht="13.5" x14ac:dyDescent="0.25">
      <c r="A19" s="51"/>
      <c r="B19" s="52"/>
      <c r="C19" s="53" t="s">
        <v>100</v>
      </c>
      <c r="D19" s="48">
        <f t="shared" si="1"/>
        <v>5</v>
      </c>
      <c r="E19" s="49">
        <f t="shared" si="1"/>
        <v>0</v>
      </c>
      <c r="F19" s="49">
        <f t="shared" si="1"/>
        <v>0</v>
      </c>
      <c r="G19" s="50">
        <f t="shared" si="1"/>
        <v>0</v>
      </c>
      <c r="H19" s="48">
        <v>5</v>
      </c>
      <c r="I19" s="49">
        <v>0</v>
      </c>
      <c r="J19" s="49">
        <v>0</v>
      </c>
      <c r="K19" s="50">
        <v>0</v>
      </c>
      <c r="L19" s="48">
        <v>0</v>
      </c>
      <c r="M19" s="49">
        <v>0</v>
      </c>
      <c r="N19" s="49">
        <v>0</v>
      </c>
      <c r="O19" s="50">
        <v>0</v>
      </c>
    </row>
    <row r="20" spans="1:15" ht="13.5" x14ac:dyDescent="0.25">
      <c r="A20" s="51"/>
      <c r="B20" s="52"/>
      <c r="C20" s="53" t="s">
        <v>101</v>
      </c>
      <c r="D20" s="48">
        <f t="shared" si="1"/>
        <v>0</v>
      </c>
      <c r="E20" s="49">
        <f t="shared" si="1"/>
        <v>0</v>
      </c>
      <c r="F20" s="49">
        <f t="shared" si="1"/>
        <v>0</v>
      </c>
      <c r="G20" s="50">
        <f t="shared" si="1"/>
        <v>0</v>
      </c>
      <c r="H20" s="48">
        <v>0</v>
      </c>
      <c r="I20" s="49">
        <v>0</v>
      </c>
      <c r="J20" s="49">
        <v>0</v>
      </c>
      <c r="K20" s="50">
        <v>0</v>
      </c>
      <c r="L20" s="48">
        <v>0</v>
      </c>
      <c r="M20" s="49"/>
      <c r="N20" s="49">
        <v>0</v>
      </c>
      <c r="O20" s="50"/>
    </row>
    <row r="21" spans="1:15" ht="13.5" x14ac:dyDescent="0.25">
      <c r="A21" s="150" t="s">
        <v>155</v>
      </c>
      <c r="B21" s="151"/>
      <c r="C21" s="152"/>
      <c r="D21" s="93"/>
      <c r="E21" s="94">
        <f>I21+M21</f>
        <v>148113939</v>
      </c>
      <c r="F21" s="94"/>
      <c r="G21" s="95">
        <f>K21+O21</f>
        <v>165727165</v>
      </c>
      <c r="H21" s="93"/>
      <c r="I21" s="94">
        <f>I9+I14</f>
        <v>146463062</v>
      </c>
      <c r="J21" s="94"/>
      <c r="K21" s="94">
        <f>K9+K14</f>
        <v>165721484</v>
      </c>
      <c r="L21" s="93"/>
      <c r="M21" s="94">
        <f>M9+M14</f>
        <v>1650877</v>
      </c>
      <c r="N21" s="94"/>
      <c r="O21" s="95">
        <f>O9+O14</f>
        <v>5681</v>
      </c>
    </row>
    <row r="22" spans="1:15" ht="13.5" x14ac:dyDescent="0.25">
      <c r="A22" s="143" t="s">
        <v>160</v>
      </c>
      <c r="B22" s="144"/>
      <c r="C22" s="145"/>
      <c r="D22" s="48">
        <f t="shared" si="0"/>
        <v>0</v>
      </c>
      <c r="E22" s="49">
        <f>E23</f>
        <v>18071170</v>
      </c>
      <c r="F22" s="49">
        <f t="shared" si="0"/>
        <v>0</v>
      </c>
      <c r="G22" s="50">
        <f>G23</f>
        <v>15191400</v>
      </c>
      <c r="H22" s="48">
        <v>0</v>
      </c>
      <c r="I22" s="49">
        <f>I23</f>
        <v>18071170</v>
      </c>
      <c r="J22" s="49">
        <v>0</v>
      </c>
      <c r="K22" s="50">
        <f>K23</f>
        <v>15191400</v>
      </c>
      <c r="L22" s="48">
        <v>0</v>
      </c>
      <c r="M22" s="49">
        <f>M23</f>
        <v>0</v>
      </c>
      <c r="N22" s="49">
        <v>0</v>
      </c>
      <c r="O22" s="50">
        <f>O23</f>
        <v>0</v>
      </c>
    </row>
    <row r="23" spans="1:15" ht="13.5" x14ac:dyDescent="0.25">
      <c r="A23" s="51"/>
      <c r="B23" s="146" t="s">
        <v>72</v>
      </c>
      <c r="C23" s="145"/>
      <c r="D23" s="48">
        <v>0</v>
      </c>
      <c r="E23" s="49">
        <f>E24+E28</f>
        <v>18071170</v>
      </c>
      <c r="F23" s="49">
        <f t="shared" si="0"/>
        <v>0</v>
      </c>
      <c r="G23" s="50">
        <f>G24+G28</f>
        <v>15191400</v>
      </c>
      <c r="H23" s="48">
        <v>0</v>
      </c>
      <c r="I23" s="49">
        <f>I24+I28</f>
        <v>18071170</v>
      </c>
      <c r="J23" s="49">
        <v>0</v>
      </c>
      <c r="K23" s="50">
        <f>K24+K28</f>
        <v>15191400</v>
      </c>
      <c r="L23" s="48">
        <v>0</v>
      </c>
      <c r="M23" s="49">
        <f>M24+M28</f>
        <v>0</v>
      </c>
      <c r="N23" s="49">
        <v>0</v>
      </c>
      <c r="O23" s="50">
        <f>O24+O28</f>
        <v>0</v>
      </c>
    </row>
    <row r="24" spans="1:15" ht="13.5" x14ac:dyDescent="0.25">
      <c r="A24" s="51"/>
      <c r="B24" s="52"/>
      <c r="C24" s="53" t="s">
        <v>69</v>
      </c>
      <c r="D24" s="48">
        <f t="shared" si="0"/>
        <v>0</v>
      </c>
      <c r="E24" s="49">
        <f t="shared" si="0"/>
        <v>18071170</v>
      </c>
      <c r="F24" s="49">
        <f t="shared" si="0"/>
        <v>0</v>
      </c>
      <c r="G24" s="50">
        <f t="shared" si="0"/>
        <v>15191400</v>
      </c>
      <c r="H24" s="48">
        <v>0</v>
      </c>
      <c r="I24" s="49">
        <f>SUM(H25:H27)</f>
        <v>18071170</v>
      </c>
      <c r="J24" s="49">
        <v>0</v>
      </c>
      <c r="K24" s="50">
        <f>SUM(J25:J27)</f>
        <v>15191400</v>
      </c>
      <c r="L24" s="48">
        <v>0</v>
      </c>
      <c r="M24" s="49">
        <v>0</v>
      </c>
      <c r="N24" s="49">
        <v>0</v>
      </c>
      <c r="O24" s="50">
        <v>0</v>
      </c>
    </row>
    <row r="25" spans="1:15" ht="13.5" x14ac:dyDescent="0.25">
      <c r="A25" s="51"/>
      <c r="B25" s="52"/>
      <c r="C25" s="53" t="s">
        <v>70</v>
      </c>
      <c r="D25" s="48">
        <f t="shared" si="0"/>
        <v>31922400</v>
      </c>
      <c r="E25" s="49">
        <f t="shared" si="0"/>
        <v>0</v>
      </c>
      <c r="F25" s="49">
        <f t="shared" si="0"/>
        <v>27114800</v>
      </c>
      <c r="G25" s="50">
        <f t="shared" si="0"/>
        <v>0</v>
      </c>
      <c r="H25" s="48">
        <v>31922400</v>
      </c>
      <c r="I25" s="49">
        <v>0</v>
      </c>
      <c r="J25" s="49">
        <v>27114800</v>
      </c>
      <c r="K25" s="50">
        <v>0</v>
      </c>
      <c r="L25" s="48">
        <v>0</v>
      </c>
      <c r="M25" s="49">
        <v>0</v>
      </c>
      <c r="N25" s="49">
        <v>0</v>
      </c>
      <c r="O25" s="50">
        <v>0</v>
      </c>
    </row>
    <row r="26" spans="1:15" ht="13.5" x14ac:dyDescent="0.25">
      <c r="A26" s="51"/>
      <c r="B26" s="52"/>
      <c r="C26" s="53" t="s">
        <v>9</v>
      </c>
      <c r="D26" s="48">
        <f t="shared" si="0"/>
        <v>7617490</v>
      </c>
      <c r="E26" s="49">
        <f t="shared" si="0"/>
        <v>0</v>
      </c>
      <c r="F26" s="49">
        <f t="shared" si="0"/>
        <v>19999000</v>
      </c>
      <c r="G26" s="50">
        <f t="shared" si="0"/>
        <v>0</v>
      </c>
      <c r="H26" s="48">
        <v>7617490</v>
      </c>
      <c r="I26" s="49">
        <v>0</v>
      </c>
      <c r="J26" s="49">
        <v>19999000</v>
      </c>
      <c r="K26" s="50">
        <v>0</v>
      </c>
      <c r="L26" s="48">
        <v>0</v>
      </c>
      <c r="M26" s="49">
        <v>0</v>
      </c>
      <c r="N26" s="49">
        <v>0</v>
      </c>
      <c r="O26" s="50">
        <v>0</v>
      </c>
    </row>
    <row r="27" spans="1:15" ht="13.5" x14ac:dyDescent="0.25">
      <c r="A27" s="51"/>
      <c r="B27" s="52"/>
      <c r="C27" s="53" t="s">
        <v>10</v>
      </c>
      <c r="D27" s="48">
        <f t="shared" si="0"/>
        <v>-21468720</v>
      </c>
      <c r="E27" s="49">
        <f t="shared" si="0"/>
        <v>0</v>
      </c>
      <c r="F27" s="49">
        <f t="shared" si="0"/>
        <v>-31922400</v>
      </c>
      <c r="G27" s="50">
        <f t="shared" si="0"/>
        <v>0</v>
      </c>
      <c r="H27" s="48">
        <v>-21468720</v>
      </c>
      <c r="I27" s="49">
        <v>0</v>
      </c>
      <c r="J27" s="49">
        <v>-31922400</v>
      </c>
      <c r="K27" s="50">
        <v>0</v>
      </c>
      <c r="L27" s="48">
        <v>0</v>
      </c>
      <c r="M27" s="49">
        <v>0</v>
      </c>
      <c r="N27" s="49">
        <v>0</v>
      </c>
      <c r="O27" s="50">
        <v>0</v>
      </c>
    </row>
    <row r="28" spans="1:15" ht="13.5" x14ac:dyDescent="0.25">
      <c r="A28" s="51"/>
      <c r="B28" s="52"/>
      <c r="C28" s="53" t="s">
        <v>71</v>
      </c>
      <c r="D28" s="48">
        <v>0</v>
      </c>
      <c r="E28" s="49">
        <f t="shared" si="0"/>
        <v>0</v>
      </c>
      <c r="F28" s="49">
        <f t="shared" si="0"/>
        <v>0</v>
      </c>
      <c r="G28" s="50">
        <f t="shared" si="0"/>
        <v>0</v>
      </c>
      <c r="H28" s="48">
        <v>0</v>
      </c>
      <c r="I28" s="49">
        <v>0</v>
      </c>
      <c r="J28" s="49">
        <v>0</v>
      </c>
      <c r="K28" s="50">
        <v>0</v>
      </c>
      <c r="L28" s="48">
        <v>0</v>
      </c>
      <c r="M28" s="49">
        <v>0</v>
      </c>
      <c r="N28" s="49">
        <v>0</v>
      </c>
      <c r="O28" s="50">
        <v>0</v>
      </c>
    </row>
    <row r="29" spans="1:15" ht="13.5" x14ac:dyDescent="0.25">
      <c r="A29" s="143" t="s">
        <v>11</v>
      </c>
      <c r="B29" s="144"/>
      <c r="C29" s="145"/>
      <c r="D29" s="48">
        <f t="shared" si="0"/>
        <v>0</v>
      </c>
      <c r="E29" s="49">
        <f>E30</f>
        <v>169464447</v>
      </c>
      <c r="F29" s="49">
        <f t="shared" ref="F29" si="2">J29+N29</f>
        <v>0</v>
      </c>
      <c r="G29" s="50">
        <f>G30</f>
        <v>174220359</v>
      </c>
      <c r="H29" s="48">
        <f t="shared" ref="H29:J29" si="3">L29+P29</f>
        <v>0</v>
      </c>
      <c r="I29" s="49">
        <f>I30</f>
        <v>151918225</v>
      </c>
      <c r="J29" s="49">
        <f t="shared" si="3"/>
        <v>0</v>
      </c>
      <c r="K29" s="50">
        <f>K30</f>
        <v>154064412</v>
      </c>
      <c r="L29" s="48">
        <f t="shared" ref="L29:N29" si="4">P29+T29</f>
        <v>0</v>
      </c>
      <c r="M29" s="49">
        <f>M30</f>
        <v>17546222</v>
      </c>
      <c r="N29" s="49">
        <f t="shared" si="4"/>
        <v>0</v>
      </c>
      <c r="O29" s="50">
        <f>O30</f>
        <v>20155947</v>
      </c>
    </row>
    <row r="30" spans="1:15" ht="13.5" x14ac:dyDescent="0.25">
      <c r="A30" s="51"/>
      <c r="B30" s="146" t="s">
        <v>73</v>
      </c>
      <c r="C30" s="145"/>
      <c r="D30" s="48">
        <v>0</v>
      </c>
      <c r="E30" s="49">
        <f>D31+SUM(D34:D53)</f>
        <v>169464447</v>
      </c>
      <c r="F30" s="49">
        <v>0</v>
      </c>
      <c r="G30" s="50">
        <f>F31+SUM(F34:F53)</f>
        <v>174220359</v>
      </c>
      <c r="H30" s="48">
        <v>0</v>
      </c>
      <c r="I30" s="49">
        <f>H31+SUM(H34:H53)</f>
        <v>151918225</v>
      </c>
      <c r="J30" s="49">
        <v>0</v>
      </c>
      <c r="K30" s="50">
        <f>J31+SUM(J34:J53)</f>
        <v>154064412</v>
      </c>
      <c r="L30" s="48">
        <v>0</v>
      </c>
      <c r="M30" s="49">
        <f>L31+SUM(L34:L53)</f>
        <v>17546222</v>
      </c>
      <c r="N30" s="49">
        <v>0</v>
      </c>
      <c r="O30" s="50">
        <f>N31+SUM(N34:N53)</f>
        <v>20155947</v>
      </c>
    </row>
    <row r="31" spans="1:15" ht="13.5" x14ac:dyDescent="0.25">
      <c r="A31" s="51"/>
      <c r="B31" s="52"/>
      <c r="C31" s="53" t="s">
        <v>74</v>
      </c>
      <c r="D31" s="48">
        <f>D32+D33</f>
        <v>116350000</v>
      </c>
      <c r="E31" s="49">
        <v>0</v>
      </c>
      <c r="F31" s="49">
        <f>F32+F33</f>
        <v>117904166</v>
      </c>
      <c r="G31" s="50">
        <v>0</v>
      </c>
      <c r="H31" s="48">
        <f>H32+H33</f>
        <v>116350000</v>
      </c>
      <c r="I31" s="49">
        <v>0</v>
      </c>
      <c r="J31" s="49">
        <f>J32+J33</f>
        <v>117904166</v>
      </c>
      <c r="K31" s="50">
        <v>0</v>
      </c>
      <c r="L31" s="48">
        <f>L32+L33</f>
        <v>0</v>
      </c>
      <c r="M31" s="49">
        <v>0</v>
      </c>
      <c r="N31" s="49">
        <f>N32+N33</f>
        <v>0</v>
      </c>
      <c r="O31" s="50">
        <v>0</v>
      </c>
    </row>
    <row r="32" spans="1:15" ht="13.5" x14ac:dyDescent="0.25">
      <c r="A32" s="51"/>
      <c r="B32" s="52"/>
      <c r="C32" s="53" t="s">
        <v>76</v>
      </c>
      <c r="D32" s="48">
        <f t="shared" si="0"/>
        <v>107400000</v>
      </c>
      <c r="E32" s="49">
        <f t="shared" si="0"/>
        <v>0</v>
      </c>
      <c r="F32" s="49">
        <f t="shared" si="0"/>
        <v>107400000</v>
      </c>
      <c r="G32" s="50">
        <f t="shared" si="0"/>
        <v>0</v>
      </c>
      <c r="H32" s="48">
        <v>107400000</v>
      </c>
      <c r="I32" s="49">
        <v>0</v>
      </c>
      <c r="J32" s="49">
        <v>107400000</v>
      </c>
      <c r="K32" s="50">
        <v>0</v>
      </c>
      <c r="L32" s="48">
        <v>0</v>
      </c>
      <c r="M32" s="49">
        <v>0</v>
      </c>
      <c r="N32" s="49">
        <v>0</v>
      </c>
      <c r="O32" s="50">
        <v>0</v>
      </c>
    </row>
    <row r="33" spans="1:15" ht="13.5" x14ac:dyDescent="0.25">
      <c r="A33" s="51"/>
      <c r="B33" s="52"/>
      <c r="C33" s="53" t="s">
        <v>77</v>
      </c>
      <c r="D33" s="48">
        <f t="shared" si="0"/>
        <v>8950000</v>
      </c>
      <c r="E33" s="49">
        <f t="shared" si="0"/>
        <v>0</v>
      </c>
      <c r="F33" s="49">
        <f t="shared" si="0"/>
        <v>10504166</v>
      </c>
      <c r="G33" s="50">
        <f t="shared" si="0"/>
        <v>0</v>
      </c>
      <c r="H33" s="48">
        <v>8950000</v>
      </c>
      <c r="I33" s="49">
        <v>0</v>
      </c>
      <c r="J33" s="49">
        <v>10504166</v>
      </c>
      <c r="K33" s="50">
        <v>0</v>
      </c>
      <c r="L33" s="48">
        <v>0</v>
      </c>
      <c r="M33" s="49">
        <v>0</v>
      </c>
      <c r="N33" s="49">
        <v>0</v>
      </c>
      <c r="O33" s="50">
        <v>0</v>
      </c>
    </row>
    <row r="34" spans="1:15" ht="13.5" x14ac:dyDescent="0.25">
      <c r="A34" s="51"/>
      <c r="B34" s="52"/>
      <c r="C34" s="53" t="s">
        <v>75</v>
      </c>
      <c r="D34" s="48">
        <f t="shared" si="0"/>
        <v>5872350</v>
      </c>
      <c r="E34" s="49">
        <f t="shared" si="0"/>
        <v>0</v>
      </c>
      <c r="F34" s="49">
        <f t="shared" si="0"/>
        <v>9679820</v>
      </c>
      <c r="G34" s="50">
        <f t="shared" si="0"/>
        <v>0</v>
      </c>
      <c r="H34" s="48">
        <v>5872350</v>
      </c>
      <c r="I34" s="49">
        <v>0</v>
      </c>
      <c r="J34" s="49">
        <v>9679820</v>
      </c>
      <c r="K34" s="50">
        <v>0</v>
      </c>
      <c r="L34" s="48">
        <v>0</v>
      </c>
      <c r="M34" s="49">
        <v>0</v>
      </c>
      <c r="N34" s="49">
        <v>0</v>
      </c>
      <c r="O34" s="50">
        <v>0</v>
      </c>
    </row>
    <row r="35" spans="1:15" ht="13.5" x14ac:dyDescent="0.25">
      <c r="A35" s="51"/>
      <c r="B35" s="52"/>
      <c r="C35" s="53" t="s">
        <v>78</v>
      </c>
      <c r="D35" s="48">
        <f t="shared" si="0"/>
        <v>2406103</v>
      </c>
      <c r="E35" s="49">
        <f t="shared" si="0"/>
        <v>0</v>
      </c>
      <c r="F35" s="49">
        <f t="shared" si="0"/>
        <v>2360662</v>
      </c>
      <c r="G35" s="50">
        <f t="shared" si="0"/>
        <v>0</v>
      </c>
      <c r="H35" s="48">
        <v>2406103</v>
      </c>
      <c r="I35" s="49">
        <v>0</v>
      </c>
      <c r="J35" s="49">
        <v>2360662</v>
      </c>
      <c r="K35" s="50">
        <v>0</v>
      </c>
      <c r="L35" s="48">
        <v>0</v>
      </c>
      <c r="M35" s="49">
        <v>0</v>
      </c>
      <c r="N35" s="49">
        <v>0</v>
      </c>
      <c r="O35" s="50">
        <v>0</v>
      </c>
    </row>
    <row r="36" spans="1:15" ht="13.5" x14ac:dyDescent="0.25">
      <c r="A36" s="51"/>
      <c r="B36" s="52"/>
      <c r="C36" s="53" t="s">
        <v>79</v>
      </c>
      <c r="D36" s="48">
        <f t="shared" si="0"/>
        <v>27620</v>
      </c>
      <c r="E36" s="49">
        <f t="shared" si="0"/>
        <v>0</v>
      </c>
      <c r="F36" s="49">
        <f t="shared" si="0"/>
        <v>138680</v>
      </c>
      <c r="G36" s="50">
        <f t="shared" si="0"/>
        <v>0</v>
      </c>
      <c r="H36" s="48">
        <v>27620</v>
      </c>
      <c r="I36" s="49">
        <v>0</v>
      </c>
      <c r="J36" s="49">
        <v>138680</v>
      </c>
      <c r="K36" s="50">
        <v>0</v>
      </c>
      <c r="L36" s="48">
        <v>0</v>
      </c>
      <c r="M36" s="49">
        <v>0</v>
      </c>
      <c r="N36" s="49">
        <v>0</v>
      </c>
      <c r="O36" s="50">
        <v>0</v>
      </c>
    </row>
    <row r="37" spans="1:15" ht="13.5" x14ac:dyDescent="0.25">
      <c r="A37" s="51"/>
      <c r="B37" s="52"/>
      <c r="C37" s="53" t="s">
        <v>80</v>
      </c>
      <c r="D37" s="48">
        <f t="shared" si="0"/>
        <v>4458730</v>
      </c>
      <c r="E37" s="49">
        <f t="shared" si="0"/>
        <v>0</v>
      </c>
      <c r="F37" s="49">
        <f t="shared" si="0"/>
        <v>246500</v>
      </c>
      <c r="G37" s="50">
        <f t="shared" si="0"/>
        <v>0</v>
      </c>
      <c r="H37" s="48">
        <v>4458730</v>
      </c>
      <c r="I37" s="49">
        <v>0</v>
      </c>
      <c r="J37" s="49">
        <v>184000</v>
      </c>
      <c r="K37" s="50">
        <v>0</v>
      </c>
      <c r="L37" s="48">
        <v>0</v>
      </c>
      <c r="M37" s="49">
        <v>0</v>
      </c>
      <c r="N37" s="49">
        <v>62500</v>
      </c>
      <c r="O37" s="50">
        <v>0</v>
      </c>
    </row>
    <row r="38" spans="1:15" ht="13.5" x14ac:dyDescent="0.25">
      <c r="A38" s="51"/>
      <c r="B38" s="52"/>
      <c r="C38" s="53" t="s">
        <v>81</v>
      </c>
      <c r="D38" s="48">
        <f t="shared" si="0"/>
        <v>17304982</v>
      </c>
      <c r="E38" s="49">
        <f t="shared" si="0"/>
        <v>0</v>
      </c>
      <c r="F38" s="49">
        <f t="shared" si="0"/>
        <v>18992447</v>
      </c>
      <c r="G38" s="50">
        <f t="shared" si="0"/>
        <v>0</v>
      </c>
      <c r="H38" s="48">
        <v>0</v>
      </c>
      <c r="I38" s="49">
        <v>0</v>
      </c>
      <c r="J38" s="49">
        <v>0</v>
      </c>
      <c r="K38" s="50">
        <v>0</v>
      </c>
      <c r="L38" s="48">
        <v>17304982</v>
      </c>
      <c r="M38" s="49">
        <v>0</v>
      </c>
      <c r="N38" s="49">
        <v>18992447</v>
      </c>
      <c r="O38" s="50">
        <v>0</v>
      </c>
    </row>
    <row r="39" spans="1:15" ht="13.5" x14ac:dyDescent="0.25">
      <c r="A39" s="51"/>
      <c r="B39" s="52"/>
      <c r="C39" s="53" t="s">
        <v>82</v>
      </c>
      <c r="D39" s="48">
        <f>H39+L39</f>
        <v>9800000</v>
      </c>
      <c r="E39" s="49">
        <f>I39+M39</f>
        <v>0</v>
      </c>
      <c r="F39" s="49">
        <f>J39+N39</f>
        <v>2980000</v>
      </c>
      <c r="G39" s="50">
        <f>K39+O39</f>
        <v>0</v>
      </c>
      <c r="H39" s="48">
        <v>9800000</v>
      </c>
      <c r="I39" s="49">
        <v>0</v>
      </c>
      <c r="J39" s="49">
        <v>2980000</v>
      </c>
      <c r="K39" s="50">
        <v>0</v>
      </c>
      <c r="L39" s="48">
        <v>0</v>
      </c>
      <c r="M39" s="49">
        <v>0</v>
      </c>
      <c r="N39" s="49">
        <v>0</v>
      </c>
      <c r="O39" s="50">
        <v>0</v>
      </c>
    </row>
    <row r="40" spans="1:15" ht="13.5" x14ac:dyDescent="0.25">
      <c r="A40" s="51"/>
      <c r="B40" s="52"/>
      <c r="C40" s="53" t="s">
        <v>83</v>
      </c>
      <c r="D40" s="48">
        <f t="shared" ref="D40:G42" si="5">H40+L40</f>
        <v>0</v>
      </c>
      <c r="E40" s="49">
        <f t="shared" si="5"/>
        <v>0</v>
      </c>
      <c r="F40" s="49">
        <f t="shared" si="5"/>
        <v>0</v>
      </c>
      <c r="G40" s="50">
        <f t="shared" si="5"/>
        <v>0</v>
      </c>
      <c r="H40" s="48">
        <v>0</v>
      </c>
      <c r="I40" s="49">
        <v>0</v>
      </c>
      <c r="J40" s="49">
        <v>0</v>
      </c>
      <c r="K40" s="50">
        <v>0</v>
      </c>
      <c r="L40" s="48">
        <v>0</v>
      </c>
      <c r="M40" s="49">
        <v>0</v>
      </c>
      <c r="N40" s="49">
        <v>0</v>
      </c>
      <c r="O40" s="50">
        <v>0</v>
      </c>
    </row>
    <row r="41" spans="1:15" ht="13.5" x14ac:dyDescent="0.25">
      <c r="A41" s="51"/>
      <c r="B41" s="52"/>
      <c r="C41" s="53" t="s">
        <v>84</v>
      </c>
      <c r="D41" s="48">
        <f>H41+L41</f>
        <v>30240</v>
      </c>
      <c r="E41" s="49">
        <f>I41+M41</f>
        <v>0</v>
      </c>
      <c r="F41" s="49">
        <f>J41+N41</f>
        <v>0</v>
      </c>
      <c r="G41" s="50">
        <f>K41+O41</f>
        <v>0</v>
      </c>
      <c r="H41" s="48">
        <v>0</v>
      </c>
      <c r="I41" s="49">
        <v>0</v>
      </c>
      <c r="J41" s="49">
        <v>0</v>
      </c>
      <c r="K41" s="50">
        <v>0</v>
      </c>
      <c r="L41" s="48">
        <v>30240</v>
      </c>
      <c r="M41" s="49">
        <v>0</v>
      </c>
      <c r="N41" s="49">
        <v>0</v>
      </c>
      <c r="O41" s="50">
        <v>0</v>
      </c>
    </row>
    <row r="42" spans="1:15" ht="13.5" x14ac:dyDescent="0.25">
      <c r="A42" s="51"/>
      <c r="B42" s="52"/>
      <c r="C42" s="53" t="s">
        <v>85</v>
      </c>
      <c r="D42" s="48">
        <f t="shared" si="5"/>
        <v>270000</v>
      </c>
      <c r="E42" s="49">
        <f t="shared" si="5"/>
        <v>0</v>
      </c>
      <c r="F42" s="49">
        <f t="shared" si="5"/>
        <v>0</v>
      </c>
      <c r="G42" s="50">
        <f t="shared" si="5"/>
        <v>0</v>
      </c>
      <c r="H42" s="48">
        <v>270000</v>
      </c>
      <c r="I42" s="49">
        <v>0</v>
      </c>
      <c r="J42" s="49">
        <v>0</v>
      </c>
      <c r="K42" s="50">
        <v>0</v>
      </c>
      <c r="L42" s="48">
        <v>0</v>
      </c>
      <c r="M42" s="49">
        <v>0</v>
      </c>
      <c r="N42" s="49">
        <v>0</v>
      </c>
      <c r="O42" s="50">
        <v>0</v>
      </c>
    </row>
    <row r="43" spans="1:15" ht="13.5" x14ac:dyDescent="0.25">
      <c r="A43" s="51"/>
      <c r="B43" s="52"/>
      <c r="C43" s="53" t="s">
        <v>86</v>
      </c>
      <c r="D43" s="48">
        <f t="shared" si="0"/>
        <v>80000</v>
      </c>
      <c r="E43" s="49">
        <f t="shared" si="0"/>
        <v>0</v>
      </c>
      <c r="F43" s="49">
        <f t="shared" si="0"/>
        <v>80000</v>
      </c>
      <c r="G43" s="50">
        <f t="shared" si="0"/>
        <v>0</v>
      </c>
      <c r="H43" s="48">
        <v>80000</v>
      </c>
      <c r="I43" s="49">
        <v>0</v>
      </c>
      <c r="J43" s="49">
        <v>80000</v>
      </c>
      <c r="K43" s="50">
        <v>0</v>
      </c>
      <c r="L43" s="48">
        <v>0</v>
      </c>
      <c r="M43" s="49">
        <v>0</v>
      </c>
      <c r="N43" s="49">
        <v>0</v>
      </c>
      <c r="O43" s="50">
        <v>0</v>
      </c>
    </row>
    <row r="44" spans="1:15" ht="13.5" x14ac:dyDescent="0.25">
      <c r="A44" s="51"/>
      <c r="B44" s="52"/>
      <c r="C44" s="53" t="s">
        <v>87</v>
      </c>
      <c r="D44" s="48">
        <f t="shared" si="0"/>
        <v>280100</v>
      </c>
      <c r="E44" s="49">
        <f t="shared" si="0"/>
        <v>0</v>
      </c>
      <c r="F44" s="49">
        <f t="shared" si="0"/>
        <v>322228</v>
      </c>
      <c r="G44" s="50">
        <f t="shared" si="0"/>
        <v>0</v>
      </c>
      <c r="H44" s="48">
        <v>280100</v>
      </c>
      <c r="I44" s="49">
        <v>0</v>
      </c>
      <c r="J44" s="49">
        <v>322228</v>
      </c>
      <c r="K44" s="50">
        <v>0</v>
      </c>
      <c r="L44" s="48">
        <v>0</v>
      </c>
      <c r="M44" s="49">
        <v>0</v>
      </c>
      <c r="N44" s="49">
        <v>0</v>
      </c>
      <c r="O44" s="50">
        <v>0</v>
      </c>
    </row>
    <row r="45" spans="1:15" ht="13.5" x14ac:dyDescent="0.25">
      <c r="A45" s="51"/>
      <c r="B45" s="52"/>
      <c r="C45" s="53" t="s">
        <v>88</v>
      </c>
      <c r="D45" s="48">
        <f t="shared" si="0"/>
        <v>0</v>
      </c>
      <c r="E45" s="49">
        <f t="shared" si="0"/>
        <v>0</v>
      </c>
      <c r="F45" s="49">
        <f t="shared" si="0"/>
        <v>0</v>
      </c>
      <c r="G45" s="50">
        <f t="shared" si="0"/>
        <v>0</v>
      </c>
      <c r="H45" s="48">
        <v>0</v>
      </c>
      <c r="I45" s="49">
        <v>0</v>
      </c>
      <c r="J45" s="49">
        <v>0</v>
      </c>
      <c r="K45" s="50">
        <v>0</v>
      </c>
      <c r="L45" s="48">
        <v>0</v>
      </c>
      <c r="M45" s="49">
        <v>0</v>
      </c>
      <c r="N45" s="49">
        <v>0</v>
      </c>
      <c r="O45" s="50">
        <v>0</v>
      </c>
    </row>
    <row r="46" spans="1:15" ht="13.5" x14ac:dyDescent="0.25">
      <c r="A46" s="51"/>
      <c r="B46" s="52"/>
      <c r="C46" s="53" t="s">
        <v>89</v>
      </c>
      <c r="D46" s="48">
        <f t="shared" si="0"/>
        <v>2769164</v>
      </c>
      <c r="E46" s="49">
        <f t="shared" si="0"/>
        <v>0</v>
      </c>
      <c r="F46" s="49">
        <f t="shared" si="0"/>
        <v>4148000</v>
      </c>
      <c r="G46" s="50">
        <f t="shared" si="0"/>
        <v>0</v>
      </c>
      <c r="H46" s="48">
        <v>2769164</v>
      </c>
      <c r="I46" s="49">
        <v>0</v>
      </c>
      <c r="J46" s="49">
        <v>4148000</v>
      </c>
      <c r="K46" s="50">
        <v>0</v>
      </c>
      <c r="L46" s="48">
        <v>0</v>
      </c>
      <c r="M46" s="49">
        <v>0</v>
      </c>
      <c r="N46" s="49">
        <v>0</v>
      </c>
      <c r="O46" s="50">
        <v>0</v>
      </c>
    </row>
    <row r="47" spans="1:15" ht="13.5" x14ac:dyDescent="0.25">
      <c r="A47" s="51"/>
      <c r="B47" s="52"/>
      <c r="C47" s="53" t="s">
        <v>169</v>
      </c>
      <c r="D47" s="48">
        <f t="shared" si="0"/>
        <v>2000000</v>
      </c>
      <c r="E47" s="49">
        <f t="shared" si="0"/>
        <v>0</v>
      </c>
      <c r="F47" s="49">
        <f t="shared" si="0"/>
        <v>0</v>
      </c>
      <c r="G47" s="50">
        <f t="shared" si="0"/>
        <v>0</v>
      </c>
      <c r="H47" s="48">
        <v>2000000</v>
      </c>
      <c r="I47" s="49">
        <v>0</v>
      </c>
      <c r="J47" s="49">
        <v>0</v>
      </c>
      <c r="K47" s="50">
        <v>0</v>
      </c>
      <c r="L47" s="48">
        <v>0</v>
      </c>
      <c r="M47" s="49">
        <v>0</v>
      </c>
      <c r="N47" s="49">
        <v>0</v>
      </c>
      <c r="O47" s="50">
        <v>0</v>
      </c>
    </row>
    <row r="48" spans="1:15" ht="13.5" x14ac:dyDescent="0.25">
      <c r="A48" s="51"/>
      <c r="B48" s="52"/>
      <c r="C48" s="53" t="s">
        <v>170</v>
      </c>
      <c r="D48" s="48">
        <f t="shared" si="0"/>
        <v>1500000</v>
      </c>
      <c r="E48" s="49">
        <f t="shared" si="0"/>
        <v>0</v>
      </c>
      <c r="F48" s="49">
        <f t="shared" si="0"/>
        <v>1672000</v>
      </c>
      <c r="G48" s="50">
        <f t="shared" si="0"/>
        <v>0</v>
      </c>
      <c r="H48" s="48">
        <v>1500000</v>
      </c>
      <c r="I48" s="49">
        <v>0</v>
      </c>
      <c r="J48" s="49">
        <v>1672000</v>
      </c>
      <c r="K48" s="50"/>
      <c r="L48" s="48">
        <v>0</v>
      </c>
      <c r="M48" s="49">
        <v>0</v>
      </c>
      <c r="N48" s="49">
        <v>0</v>
      </c>
      <c r="O48" s="50">
        <v>0</v>
      </c>
    </row>
    <row r="49" spans="1:15" ht="13.5" x14ac:dyDescent="0.25">
      <c r="A49" s="51"/>
      <c r="B49" s="52"/>
      <c r="C49" s="53" t="s">
        <v>171</v>
      </c>
      <c r="D49" s="48">
        <f t="shared" si="0"/>
        <v>0</v>
      </c>
      <c r="E49" s="49">
        <f t="shared" si="0"/>
        <v>0</v>
      </c>
      <c r="F49" s="49">
        <f t="shared" si="0"/>
        <v>0</v>
      </c>
      <c r="G49" s="50">
        <f t="shared" si="0"/>
        <v>0</v>
      </c>
      <c r="H49" s="48">
        <v>0</v>
      </c>
      <c r="I49" s="49">
        <v>0</v>
      </c>
      <c r="J49" s="49">
        <v>0</v>
      </c>
      <c r="K49" s="50">
        <v>0</v>
      </c>
      <c r="L49" s="48">
        <v>0</v>
      </c>
      <c r="M49" s="49">
        <v>0</v>
      </c>
      <c r="N49" s="49">
        <v>0</v>
      </c>
      <c r="O49" s="50">
        <v>0</v>
      </c>
    </row>
    <row r="50" spans="1:15" ht="13.5" x14ac:dyDescent="0.25">
      <c r="A50" s="51"/>
      <c r="B50" s="52"/>
      <c r="C50" s="53" t="s">
        <v>172</v>
      </c>
      <c r="D50" s="48">
        <f t="shared" si="0"/>
        <v>980000</v>
      </c>
      <c r="E50" s="49">
        <f t="shared" si="0"/>
        <v>0</v>
      </c>
      <c r="F50" s="49">
        <f t="shared" si="0"/>
        <v>3993316</v>
      </c>
      <c r="G50" s="50">
        <f t="shared" si="0"/>
        <v>0</v>
      </c>
      <c r="H50" s="48">
        <v>980000</v>
      </c>
      <c r="I50" s="49">
        <v>0</v>
      </c>
      <c r="J50" s="49">
        <v>3993316</v>
      </c>
      <c r="K50" s="50">
        <v>0</v>
      </c>
      <c r="L50" s="48">
        <v>0</v>
      </c>
      <c r="M50" s="49">
        <v>0</v>
      </c>
      <c r="N50" s="49">
        <v>0</v>
      </c>
      <c r="O50" s="50">
        <v>0</v>
      </c>
    </row>
    <row r="51" spans="1:15" ht="13.5" x14ac:dyDescent="0.25">
      <c r="A51" s="51"/>
      <c r="B51" s="52"/>
      <c r="C51" s="53" t="s">
        <v>173</v>
      </c>
      <c r="D51" s="48">
        <f t="shared" si="0"/>
        <v>4993158</v>
      </c>
      <c r="E51" s="49">
        <f t="shared" si="0"/>
        <v>0</v>
      </c>
      <c r="F51" s="49">
        <f t="shared" si="0"/>
        <v>10949080</v>
      </c>
      <c r="G51" s="50">
        <f t="shared" si="0"/>
        <v>0</v>
      </c>
      <c r="H51" s="48">
        <v>4782158</v>
      </c>
      <c r="I51" s="49">
        <v>0</v>
      </c>
      <c r="J51" s="49">
        <v>9848080</v>
      </c>
      <c r="K51" s="50">
        <v>0</v>
      </c>
      <c r="L51" s="48">
        <v>211000</v>
      </c>
      <c r="M51" s="49">
        <v>0</v>
      </c>
      <c r="N51" s="49">
        <v>1101000</v>
      </c>
      <c r="O51" s="50">
        <v>0</v>
      </c>
    </row>
    <row r="52" spans="1:15" ht="13.5" x14ac:dyDescent="0.25">
      <c r="A52" s="51"/>
      <c r="B52" s="52"/>
      <c r="C52" s="53" t="s">
        <v>174</v>
      </c>
      <c r="D52" s="48">
        <f t="shared" si="0"/>
        <v>342000</v>
      </c>
      <c r="E52" s="49">
        <f t="shared" si="0"/>
        <v>0</v>
      </c>
      <c r="F52" s="49">
        <f t="shared" si="0"/>
        <v>753460</v>
      </c>
      <c r="G52" s="50">
        <f t="shared" si="0"/>
        <v>0</v>
      </c>
      <c r="H52" s="48">
        <v>342000</v>
      </c>
      <c r="I52" s="49">
        <v>0</v>
      </c>
      <c r="J52" s="49">
        <v>753460</v>
      </c>
      <c r="K52" s="50">
        <v>0</v>
      </c>
      <c r="L52" s="48">
        <v>0</v>
      </c>
      <c r="M52" s="49">
        <v>0</v>
      </c>
      <c r="N52" s="49">
        <v>0</v>
      </c>
      <c r="O52" s="50">
        <v>0</v>
      </c>
    </row>
    <row r="53" spans="1:15" ht="13.5" x14ac:dyDescent="0.25">
      <c r="A53" s="51"/>
      <c r="B53" s="52"/>
      <c r="C53" s="53" t="s">
        <v>175</v>
      </c>
      <c r="D53" s="48">
        <f>H53+L53</f>
        <v>0</v>
      </c>
      <c r="E53" s="49">
        <f>I53+M53</f>
        <v>0</v>
      </c>
      <c r="F53" s="49">
        <f>J53+N53</f>
        <v>0</v>
      </c>
      <c r="G53" s="50">
        <f>K53+O53</f>
        <v>0</v>
      </c>
      <c r="H53" s="48">
        <v>0</v>
      </c>
      <c r="I53" s="49">
        <v>0</v>
      </c>
      <c r="J53" s="49">
        <v>0</v>
      </c>
      <c r="K53" s="50">
        <v>0</v>
      </c>
      <c r="L53" s="48">
        <v>0</v>
      </c>
      <c r="M53" s="49">
        <v>0</v>
      </c>
      <c r="N53" s="49">
        <v>0</v>
      </c>
      <c r="O53" s="50">
        <v>0</v>
      </c>
    </row>
    <row r="54" spans="1:15" ht="13.5" x14ac:dyDescent="0.25">
      <c r="A54" s="143" t="s">
        <v>161</v>
      </c>
      <c r="B54" s="144"/>
      <c r="C54" s="145"/>
      <c r="D54" s="48">
        <f t="shared" si="0"/>
        <v>0</v>
      </c>
      <c r="E54" s="49">
        <f>E55</f>
        <v>11176893</v>
      </c>
      <c r="F54" s="49">
        <f t="shared" ref="F54" si="6">J54+N54</f>
        <v>0</v>
      </c>
      <c r="G54" s="50">
        <f>G55</f>
        <v>13350468</v>
      </c>
      <c r="H54" s="48">
        <f t="shared" ref="H54:J54" si="7">L54+P54</f>
        <v>0</v>
      </c>
      <c r="I54" s="49">
        <f>I55</f>
        <v>9701583</v>
      </c>
      <c r="J54" s="49">
        <f t="shared" si="7"/>
        <v>0</v>
      </c>
      <c r="K54" s="50">
        <f>K55</f>
        <v>9150468</v>
      </c>
      <c r="L54" s="48">
        <f t="shared" ref="L54:N54" si="8">P54+T54</f>
        <v>0</v>
      </c>
      <c r="M54" s="49">
        <f>M55</f>
        <v>1475310</v>
      </c>
      <c r="N54" s="49">
        <f t="shared" si="8"/>
        <v>0</v>
      </c>
      <c r="O54" s="50">
        <f>O55</f>
        <v>4200000</v>
      </c>
    </row>
    <row r="55" spans="1:15" ht="13.5" x14ac:dyDescent="0.25">
      <c r="A55" s="51"/>
      <c r="B55" s="146" t="s">
        <v>91</v>
      </c>
      <c r="C55" s="145"/>
      <c r="D55" s="48">
        <v>0</v>
      </c>
      <c r="E55" s="49">
        <f>D56+D57</f>
        <v>11176893</v>
      </c>
      <c r="F55" s="49">
        <v>0</v>
      </c>
      <c r="G55" s="50">
        <f>F56+F57</f>
        <v>13350468</v>
      </c>
      <c r="H55" s="48">
        <v>0</v>
      </c>
      <c r="I55" s="49">
        <f>H56+H57</f>
        <v>9701583</v>
      </c>
      <c r="J55" s="49">
        <v>0</v>
      </c>
      <c r="K55" s="50">
        <f>J56+J57</f>
        <v>9150468</v>
      </c>
      <c r="L55" s="48">
        <v>0</v>
      </c>
      <c r="M55" s="49">
        <f>L56+L57</f>
        <v>1475310</v>
      </c>
      <c r="N55" s="49">
        <v>0</v>
      </c>
      <c r="O55" s="50">
        <f>N56+N57</f>
        <v>4200000</v>
      </c>
    </row>
    <row r="56" spans="1:15" ht="13.5" x14ac:dyDescent="0.25">
      <c r="A56" s="51"/>
      <c r="B56" s="52"/>
      <c r="C56" s="53" t="s">
        <v>92</v>
      </c>
      <c r="D56" s="48">
        <f>H56+L56</f>
        <v>1475310</v>
      </c>
      <c r="E56" s="49">
        <v>0</v>
      </c>
      <c r="F56" s="49">
        <f>J56+N56</f>
        <v>4200000</v>
      </c>
      <c r="G56" s="50">
        <v>0</v>
      </c>
      <c r="H56" s="48">
        <v>0</v>
      </c>
      <c r="I56" s="49">
        <v>0</v>
      </c>
      <c r="J56" s="49">
        <v>0</v>
      </c>
      <c r="K56" s="50">
        <v>0</v>
      </c>
      <c r="L56" s="48">
        <v>1475310</v>
      </c>
      <c r="M56" s="49">
        <v>0</v>
      </c>
      <c r="N56" s="49">
        <v>4200000</v>
      </c>
      <c r="O56" s="50">
        <v>0</v>
      </c>
    </row>
    <row r="57" spans="1:15" ht="13.5" x14ac:dyDescent="0.25">
      <c r="A57" s="51"/>
      <c r="B57" s="52"/>
      <c r="C57" s="53" t="s">
        <v>93</v>
      </c>
      <c r="D57" s="48">
        <f>SUM(D58:D60)</f>
        <v>9701583</v>
      </c>
      <c r="E57" s="49">
        <v>0</v>
      </c>
      <c r="F57" s="49">
        <f>SUM(F58:F60)</f>
        <v>9150468</v>
      </c>
      <c r="G57" s="50"/>
      <c r="H57" s="48">
        <f>SUM(H58:H60)</f>
        <v>9701583</v>
      </c>
      <c r="I57" s="49">
        <v>0</v>
      </c>
      <c r="J57" s="49">
        <f>SUM(J58:J60)</f>
        <v>9150468</v>
      </c>
      <c r="K57" s="50">
        <v>0</v>
      </c>
      <c r="L57" s="48">
        <f>SUM(L58:L60)</f>
        <v>0</v>
      </c>
      <c r="M57" s="49">
        <v>0</v>
      </c>
      <c r="N57" s="49">
        <f>SUM(N58:N60)</f>
        <v>0</v>
      </c>
      <c r="O57" s="50">
        <v>0</v>
      </c>
    </row>
    <row r="58" spans="1:15" ht="13.5" x14ac:dyDescent="0.25">
      <c r="A58" s="51"/>
      <c r="B58" s="52"/>
      <c r="C58" s="53" t="s">
        <v>94</v>
      </c>
      <c r="D58" s="48">
        <f t="shared" si="0"/>
        <v>2201583</v>
      </c>
      <c r="E58" s="49">
        <f t="shared" si="0"/>
        <v>0</v>
      </c>
      <c r="F58" s="49">
        <f t="shared" si="0"/>
        <v>790468</v>
      </c>
      <c r="G58" s="50">
        <f t="shared" si="0"/>
        <v>0</v>
      </c>
      <c r="H58" s="48">
        <v>2201583</v>
      </c>
      <c r="I58" s="49">
        <v>0</v>
      </c>
      <c r="J58" s="49">
        <v>790468</v>
      </c>
      <c r="K58" s="50">
        <v>0</v>
      </c>
      <c r="L58" s="48">
        <v>0</v>
      </c>
      <c r="M58" s="49">
        <v>0</v>
      </c>
      <c r="N58" s="49">
        <v>0</v>
      </c>
      <c r="O58" s="50">
        <v>0</v>
      </c>
    </row>
    <row r="59" spans="1:15" ht="13.5" x14ac:dyDescent="0.25">
      <c r="A59" s="51"/>
      <c r="B59" s="52"/>
      <c r="C59" s="53" t="s">
        <v>95</v>
      </c>
      <c r="D59" s="48">
        <f t="shared" si="0"/>
        <v>7500000</v>
      </c>
      <c r="E59" s="49">
        <f t="shared" si="0"/>
        <v>0</v>
      </c>
      <c r="F59" s="49">
        <f t="shared" si="0"/>
        <v>8360000</v>
      </c>
      <c r="G59" s="50">
        <f t="shared" si="0"/>
        <v>0</v>
      </c>
      <c r="H59" s="48">
        <v>7500000</v>
      </c>
      <c r="I59" s="49">
        <v>0</v>
      </c>
      <c r="J59" s="49">
        <v>8360000</v>
      </c>
      <c r="K59" s="50">
        <v>0</v>
      </c>
      <c r="L59" s="48">
        <v>0</v>
      </c>
      <c r="M59" s="49">
        <v>0</v>
      </c>
      <c r="N59" s="49">
        <v>0</v>
      </c>
      <c r="O59" s="50">
        <v>0</v>
      </c>
    </row>
    <row r="60" spans="1:15" ht="13.5" x14ac:dyDescent="0.25">
      <c r="A60" s="51"/>
      <c r="B60" s="52"/>
      <c r="C60" s="53" t="s">
        <v>96</v>
      </c>
      <c r="D60" s="48">
        <f t="shared" si="0"/>
        <v>0</v>
      </c>
      <c r="E60" s="49">
        <f t="shared" si="0"/>
        <v>0</v>
      </c>
      <c r="F60" s="49">
        <f t="shared" si="0"/>
        <v>0</v>
      </c>
      <c r="G60" s="50">
        <f t="shared" si="0"/>
        <v>0</v>
      </c>
      <c r="H60" s="48">
        <v>0</v>
      </c>
      <c r="I60" s="49">
        <v>0</v>
      </c>
      <c r="J60" s="49">
        <v>0</v>
      </c>
      <c r="K60" s="50">
        <v>0</v>
      </c>
      <c r="L60" s="48">
        <v>0</v>
      </c>
      <c r="M60" s="49">
        <v>0</v>
      </c>
      <c r="N60" s="49">
        <v>0</v>
      </c>
      <c r="O60" s="50">
        <v>0</v>
      </c>
    </row>
    <row r="61" spans="1:15" ht="13.5" x14ac:dyDescent="0.25">
      <c r="A61" s="150" t="s">
        <v>156</v>
      </c>
      <c r="B61" s="151"/>
      <c r="C61" s="152"/>
      <c r="D61" s="93">
        <f t="shared" si="0"/>
        <v>0</v>
      </c>
      <c r="E61" s="94">
        <f t="shared" si="0"/>
        <v>198712510</v>
      </c>
      <c r="F61" s="94">
        <f t="shared" si="0"/>
        <v>0</v>
      </c>
      <c r="G61" s="95">
        <f t="shared" si="0"/>
        <v>202762227</v>
      </c>
      <c r="H61" s="93">
        <v>0</v>
      </c>
      <c r="I61" s="94">
        <f>I22+I29+I54</f>
        <v>179690978</v>
      </c>
      <c r="J61" s="94">
        <v>0</v>
      </c>
      <c r="K61" s="94">
        <f>K22+K29+K54</f>
        <v>178406280</v>
      </c>
      <c r="L61" s="93">
        <v>0</v>
      </c>
      <c r="M61" s="94">
        <f>M22+M29+M54</f>
        <v>19021532</v>
      </c>
      <c r="N61" s="94">
        <v>0</v>
      </c>
      <c r="O61" s="95">
        <f>O22+O29+O54</f>
        <v>24355947</v>
      </c>
    </row>
    <row r="62" spans="1:15" ht="13.5" x14ac:dyDescent="0.25">
      <c r="A62" s="150" t="s">
        <v>157</v>
      </c>
      <c r="B62" s="151"/>
      <c r="C62" s="152"/>
      <c r="D62" s="93">
        <f t="shared" si="0"/>
        <v>0</v>
      </c>
      <c r="E62" s="94">
        <f t="shared" si="0"/>
        <v>-50598571</v>
      </c>
      <c r="F62" s="94">
        <f t="shared" si="0"/>
        <v>0</v>
      </c>
      <c r="G62" s="95">
        <f t="shared" si="0"/>
        <v>-37035062</v>
      </c>
      <c r="H62" s="93">
        <v>0</v>
      </c>
      <c r="I62" s="94">
        <f>I21-I61</f>
        <v>-33227916</v>
      </c>
      <c r="J62" s="94">
        <v>0</v>
      </c>
      <c r="K62" s="94">
        <f>K21-K61</f>
        <v>-12684796</v>
      </c>
      <c r="L62" s="93">
        <v>0</v>
      </c>
      <c r="M62" s="94">
        <f>M21-M61</f>
        <v>-17370655</v>
      </c>
      <c r="N62" s="94">
        <v>0</v>
      </c>
      <c r="O62" s="95">
        <f>O21-O61</f>
        <v>-24350266</v>
      </c>
    </row>
    <row r="63" spans="1:15" ht="12.75" customHeight="1" thickBot="1" x14ac:dyDescent="0.25">
      <c r="A63" s="147" t="s">
        <v>158</v>
      </c>
      <c r="B63" s="148"/>
      <c r="C63" s="149"/>
      <c r="D63" s="96">
        <f t="shared" si="0"/>
        <v>0</v>
      </c>
      <c r="E63" s="97">
        <f t="shared" si="0"/>
        <v>148113939</v>
      </c>
      <c r="F63" s="97">
        <f t="shared" si="0"/>
        <v>0</v>
      </c>
      <c r="G63" s="98">
        <f t="shared" si="0"/>
        <v>165727165</v>
      </c>
      <c r="H63" s="96">
        <v>0</v>
      </c>
      <c r="I63" s="97">
        <f>+I61+I62</f>
        <v>146463062</v>
      </c>
      <c r="J63" s="97">
        <v>0</v>
      </c>
      <c r="K63" s="97">
        <f>+K61+K62</f>
        <v>165721484</v>
      </c>
      <c r="L63" s="96">
        <v>0</v>
      </c>
      <c r="M63" s="97">
        <f>+M61+M62</f>
        <v>1650877</v>
      </c>
      <c r="N63" s="97">
        <v>0</v>
      </c>
      <c r="O63" s="98">
        <f>+O61+O62</f>
        <v>5681</v>
      </c>
    </row>
  </sheetData>
  <mergeCells count="30">
    <mergeCell ref="J7:K8"/>
    <mergeCell ref="L7:M8"/>
    <mergeCell ref="N7:O8"/>
    <mergeCell ref="A1:O1"/>
    <mergeCell ref="A2:O2"/>
    <mergeCell ref="A3:O3"/>
    <mergeCell ref="D6:G6"/>
    <mergeCell ref="H6:K6"/>
    <mergeCell ref="L6:O6"/>
    <mergeCell ref="D7:E8"/>
    <mergeCell ref="F7:G8"/>
    <mergeCell ref="H7:I8"/>
    <mergeCell ref="A6:C6"/>
    <mergeCell ref="A7:A8"/>
    <mergeCell ref="B7:B8"/>
    <mergeCell ref="C7:C8"/>
    <mergeCell ref="A9:C9"/>
    <mergeCell ref="B10:C10"/>
    <mergeCell ref="A22:C22"/>
    <mergeCell ref="B23:C23"/>
    <mergeCell ref="A21:C21"/>
    <mergeCell ref="A29:C29"/>
    <mergeCell ref="B30:C30"/>
    <mergeCell ref="A14:C14"/>
    <mergeCell ref="A63:C63"/>
    <mergeCell ref="B15:C15"/>
    <mergeCell ref="A54:C54"/>
    <mergeCell ref="B55:C55"/>
    <mergeCell ref="A61:C61"/>
    <mergeCell ref="A62:C62"/>
  </mergeCells>
  <phoneticPr fontId="3" type="noConversion"/>
  <pageMargins left="0.7" right="0.7" top="0.75" bottom="0.75" header="0.3" footer="0.3"/>
  <pageSetup paperSize="9" scale="61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F20" sqref="F20"/>
    </sheetView>
  </sheetViews>
  <sheetFormatPr defaultRowHeight="13.5" x14ac:dyDescent="0.25"/>
  <cols>
    <col min="1" max="1" width="4.625" style="3" customWidth="1"/>
    <col min="2" max="2" width="5.125" style="3" customWidth="1"/>
    <col min="3" max="3" width="20.375" style="3" customWidth="1"/>
    <col min="4" max="7" width="15" style="3" customWidth="1"/>
    <col min="8" max="9" width="16.5" style="3" customWidth="1"/>
    <col min="10" max="10" width="12.25" style="3" bestFit="1" customWidth="1"/>
    <col min="11" max="11" width="14" style="3" customWidth="1"/>
    <col min="12" max="12" width="11.875" style="3" customWidth="1"/>
    <col min="13" max="13" width="11" style="3" customWidth="1"/>
    <col min="14" max="14" width="11.125" style="3" bestFit="1" customWidth="1"/>
    <col min="15" max="15" width="11.25" style="3" bestFit="1" customWidth="1"/>
    <col min="16" max="258" width="9" style="3"/>
    <col min="259" max="259" width="25.625" style="3" customWidth="1"/>
    <col min="260" max="263" width="15" style="3" customWidth="1"/>
    <col min="264" max="265" width="16.5" style="3" customWidth="1"/>
    <col min="266" max="266" width="12.25" style="3" bestFit="1" customWidth="1"/>
    <col min="267" max="267" width="14" style="3" customWidth="1"/>
    <col min="268" max="268" width="11.875" style="3" customWidth="1"/>
    <col min="269" max="269" width="11" style="3" customWidth="1"/>
    <col min="270" max="270" width="11.125" style="3" bestFit="1" customWidth="1"/>
    <col min="271" max="271" width="11.25" style="3" bestFit="1" customWidth="1"/>
    <col min="272" max="514" width="9" style="3"/>
    <col min="515" max="515" width="25.625" style="3" customWidth="1"/>
    <col min="516" max="519" width="15" style="3" customWidth="1"/>
    <col min="520" max="521" width="16.5" style="3" customWidth="1"/>
    <col min="522" max="522" width="12.25" style="3" bestFit="1" customWidth="1"/>
    <col min="523" max="523" width="14" style="3" customWidth="1"/>
    <col min="524" max="524" width="11.875" style="3" customWidth="1"/>
    <col min="525" max="525" width="11" style="3" customWidth="1"/>
    <col min="526" max="526" width="11.125" style="3" bestFit="1" customWidth="1"/>
    <col min="527" max="527" width="11.25" style="3" bestFit="1" customWidth="1"/>
    <col min="528" max="770" width="9" style="3"/>
    <col min="771" max="771" width="25.625" style="3" customWidth="1"/>
    <col min="772" max="775" width="15" style="3" customWidth="1"/>
    <col min="776" max="777" width="16.5" style="3" customWidth="1"/>
    <col min="778" max="778" width="12.25" style="3" bestFit="1" customWidth="1"/>
    <col min="779" max="779" width="14" style="3" customWidth="1"/>
    <col min="780" max="780" width="11.875" style="3" customWidth="1"/>
    <col min="781" max="781" width="11" style="3" customWidth="1"/>
    <col min="782" max="782" width="11.125" style="3" bestFit="1" customWidth="1"/>
    <col min="783" max="783" width="11.25" style="3" bestFit="1" customWidth="1"/>
    <col min="784" max="1026" width="9" style="3"/>
    <col min="1027" max="1027" width="25.625" style="3" customWidth="1"/>
    <col min="1028" max="1031" width="15" style="3" customWidth="1"/>
    <col min="1032" max="1033" width="16.5" style="3" customWidth="1"/>
    <col min="1034" max="1034" width="12.25" style="3" bestFit="1" customWidth="1"/>
    <col min="1035" max="1035" width="14" style="3" customWidth="1"/>
    <col min="1036" max="1036" width="11.875" style="3" customWidth="1"/>
    <col min="1037" max="1037" width="11" style="3" customWidth="1"/>
    <col min="1038" max="1038" width="11.125" style="3" bestFit="1" customWidth="1"/>
    <col min="1039" max="1039" width="11.25" style="3" bestFit="1" customWidth="1"/>
    <col min="1040" max="1282" width="9" style="3"/>
    <col min="1283" max="1283" width="25.625" style="3" customWidth="1"/>
    <col min="1284" max="1287" width="15" style="3" customWidth="1"/>
    <col min="1288" max="1289" width="16.5" style="3" customWidth="1"/>
    <col min="1290" max="1290" width="12.25" style="3" bestFit="1" customWidth="1"/>
    <col min="1291" max="1291" width="14" style="3" customWidth="1"/>
    <col min="1292" max="1292" width="11.875" style="3" customWidth="1"/>
    <col min="1293" max="1293" width="11" style="3" customWidth="1"/>
    <col min="1294" max="1294" width="11.125" style="3" bestFit="1" customWidth="1"/>
    <col min="1295" max="1295" width="11.25" style="3" bestFit="1" customWidth="1"/>
    <col min="1296" max="1538" width="9" style="3"/>
    <col min="1539" max="1539" width="25.625" style="3" customWidth="1"/>
    <col min="1540" max="1543" width="15" style="3" customWidth="1"/>
    <col min="1544" max="1545" width="16.5" style="3" customWidth="1"/>
    <col min="1546" max="1546" width="12.25" style="3" bestFit="1" customWidth="1"/>
    <col min="1547" max="1547" width="14" style="3" customWidth="1"/>
    <col min="1548" max="1548" width="11.875" style="3" customWidth="1"/>
    <col min="1549" max="1549" width="11" style="3" customWidth="1"/>
    <col min="1550" max="1550" width="11.125" style="3" bestFit="1" customWidth="1"/>
    <col min="1551" max="1551" width="11.25" style="3" bestFit="1" customWidth="1"/>
    <col min="1552" max="1794" width="9" style="3"/>
    <col min="1795" max="1795" width="25.625" style="3" customWidth="1"/>
    <col min="1796" max="1799" width="15" style="3" customWidth="1"/>
    <col min="1800" max="1801" width="16.5" style="3" customWidth="1"/>
    <col min="1802" max="1802" width="12.25" style="3" bestFit="1" customWidth="1"/>
    <col min="1803" max="1803" width="14" style="3" customWidth="1"/>
    <col min="1804" max="1804" width="11.875" style="3" customWidth="1"/>
    <col min="1805" max="1805" width="11" style="3" customWidth="1"/>
    <col min="1806" max="1806" width="11.125" style="3" bestFit="1" customWidth="1"/>
    <col min="1807" max="1807" width="11.25" style="3" bestFit="1" customWidth="1"/>
    <col min="1808" max="2050" width="9" style="3"/>
    <col min="2051" max="2051" width="25.625" style="3" customWidth="1"/>
    <col min="2052" max="2055" width="15" style="3" customWidth="1"/>
    <col min="2056" max="2057" width="16.5" style="3" customWidth="1"/>
    <col min="2058" max="2058" width="12.25" style="3" bestFit="1" customWidth="1"/>
    <col min="2059" max="2059" width="14" style="3" customWidth="1"/>
    <col min="2060" max="2060" width="11.875" style="3" customWidth="1"/>
    <col min="2061" max="2061" width="11" style="3" customWidth="1"/>
    <col min="2062" max="2062" width="11.125" style="3" bestFit="1" customWidth="1"/>
    <col min="2063" max="2063" width="11.25" style="3" bestFit="1" customWidth="1"/>
    <col min="2064" max="2306" width="9" style="3"/>
    <col min="2307" max="2307" width="25.625" style="3" customWidth="1"/>
    <col min="2308" max="2311" width="15" style="3" customWidth="1"/>
    <col min="2312" max="2313" width="16.5" style="3" customWidth="1"/>
    <col min="2314" max="2314" width="12.25" style="3" bestFit="1" customWidth="1"/>
    <col min="2315" max="2315" width="14" style="3" customWidth="1"/>
    <col min="2316" max="2316" width="11.875" style="3" customWidth="1"/>
    <col min="2317" max="2317" width="11" style="3" customWidth="1"/>
    <col min="2318" max="2318" width="11.125" style="3" bestFit="1" customWidth="1"/>
    <col min="2319" max="2319" width="11.25" style="3" bestFit="1" customWidth="1"/>
    <col min="2320" max="2562" width="9" style="3"/>
    <col min="2563" max="2563" width="25.625" style="3" customWidth="1"/>
    <col min="2564" max="2567" width="15" style="3" customWidth="1"/>
    <col min="2568" max="2569" width="16.5" style="3" customWidth="1"/>
    <col min="2570" max="2570" width="12.25" style="3" bestFit="1" customWidth="1"/>
    <col min="2571" max="2571" width="14" style="3" customWidth="1"/>
    <col min="2572" max="2572" width="11.875" style="3" customWidth="1"/>
    <col min="2573" max="2573" width="11" style="3" customWidth="1"/>
    <col min="2574" max="2574" width="11.125" style="3" bestFit="1" customWidth="1"/>
    <col min="2575" max="2575" width="11.25" style="3" bestFit="1" customWidth="1"/>
    <col min="2576" max="2818" width="9" style="3"/>
    <col min="2819" max="2819" width="25.625" style="3" customWidth="1"/>
    <col min="2820" max="2823" width="15" style="3" customWidth="1"/>
    <col min="2824" max="2825" width="16.5" style="3" customWidth="1"/>
    <col min="2826" max="2826" width="12.25" style="3" bestFit="1" customWidth="1"/>
    <col min="2827" max="2827" width="14" style="3" customWidth="1"/>
    <col min="2828" max="2828" width="11.875" style="3" customWidth="1"/>
    <col min="2829" max="2829" width="11" style="3" customWidth="1"/>
    <col min="2830" max="2830" width="11.125" style="3" bestFit="1" customWidth="1"/>
    <col min="2831" max="2831" width="11.25" style="3" bestFit="1" customWidth="1"/>
    <col min="2832" max="3074" width="9" style="3"/>
    <col min="3075" max="3075" width="25.625" style="3" customWidth="1"/>
    <col min="3076" max="3079" width="15" style="3" customWidth="1"/>
    <col min="3080" max="3081" width="16.5" style="3" customWidth="1"/>
    <col min="3082" max="3082" width="12.25" style="3" bestFit="1" customWidth="1"/>
    <col min="3083" max="3083" width="14" style="3" customWidth="1"/>
    <col min="3084" max="3084" width="11.875" style="3" customWidth="1"/>
    <col min="3085" max="3085" width="11" style="3" customWidth="1"/>
    <col min="3086" max="3086" width="11.125" style="3" bestFit="1" customWidth="1"/>
    <col min="3087" max="3087" width="11.25" style="3" bestFit="1" customWidth="1"/>
    <col min="3088" max="3330" width="9" style="3"/>
    <col min="3331" max="3331" width="25.625" style="3" customWidth="1"/>
    <col min="3332" max="3335" width="15" style="3" customWidth="1"/>
    <col min="3336" max="3337" width="16.5" style="3" customWidth="1"/>
    <col min="3338" max="3338" width="12.25" style="3" bestFit="1" customWidth="1"/>
    <col min="3339" max="3339" width="14" style="3" customWidth="1"/>
    <col min="3340" max="3340" width="11.875" style="3" customWidth="1"/>
    <col min="3341" max="3341" width="11" style="3" customWidth="1"/>
    <col min="3342" max="3342" width="11.125" style="3" bestFit="1" customWidth="1"/>
    <col min="3343" max="3343" width="11.25" style="3" bestFit="1" customWidth="1"/>
    <col min="3344" max="3586" width="9" style="3"/>
    <col min="3587" max="3587" width="25.625" style="3" customWidth="1"/>
    <col min="3588" max="3591" width="15" style="3" customWidth="1"/>
    <col min="3592" max="3593" width="16.5" style="3" customWidth="1"/>
    <col min="3594" max="3594" width="12.25" style="3" bestFit="1" customWidth="1"/>
    <col min="3595" max="3595" width="14" style="3" customWidth="1"/>
    <col min="3596" max="3596" width="11.875" style="3" customWidth="1"/>
    <col min="3597" max="3597" width="11" style="3" customWidth="1"/>
    <col min="3598" max="3598" width="11.125" style="3" bestFit="1" customWidth="1"/>
    <col min="3599" max="3599" width="11.25" style="3" bestFit="1" customWidth="1"/>
    <col min="3600" max="3842" width="9" style="3"/>
    <col min="3843" max="3843" width="25.625" style="3" customWidth="1"/>
    <col min="3844" max="3847" width="15" style="3" customWidth="1"/>
    <col min="3848" max="3849" width="16.5" style="3" customWidth="1"/>
    <col min="3850" max="3850" width="12.25" style="3" bestFit="1" customWidth="1"/>
    <col min="3851" max="3851" width="14" style="3" customWidth="1"/>
    <col min="3852" max="3852" width="11.875" style="3" customWidth="1"/>
    <col min="3853" max="3853" width="11" style="3" customWidth="1"/>
    <col min="3854" max="3854" width="11.125" style="3" bestFit="1" customWidth="1"/>
    <col min="3855" max="3855" width="11.25" style="3" bestFit="1" customWidth="1"/>
    <col min="3856" max="4098" width="9" style="3"/>
    <col min="4099" max="4099" width="25.625" style="3" customWidth="1"/>
    <col min="4100" max="4103" width="15" style="3" customWidth="1"/>
    <col min="4104" max="4105" width="16.5" style="3" customWidth="1"/>
    <col min="4106" max="4106" width="12.25" style="3" bestFit="1" customWidth="1"/>
    <col min="4107" max="4107" width="14" style="3" customWidth="1"/>
    <col min="4108" max="4108" width="11.875" style="3" customWidth="1"/>
    <col min="4109" max="4109" width="11" style="3" customWidth="1"/>
    <col min="4110" max="4110" width="11.125" style="3" bestFit="1" customWidth="1"/>
    <col min="4111" max="4111" width="11.25" style="3" bestFit="1" customWidth="1"/>
    <col min="4112" max="4354" width="9" style="3"/>
    <col min="4355" max="4355" width="25.625" style="3" customWidth="1"/>
    <col min="4356" max="4359" width="15" style="3" customWidth="1"/>
    <col min="4360" max="4361" width="16.5" style="3" customWidth="1"/>
    <col min="4362" max="4362" width="12.25" style="3" bestFit="1" customWidth="1"/>
    <col min="4363" max="4363" width="14" style="3" customWidth="1"/>
    <col min="4364" max="4364" width="11.875" style="3" customWidth="1"/>
    <col min="4365" max="4365" width="11" style="3" customWidth="1"/>
    <col min="4366" max="4366" width="11.125" style="3" bestFit="1" customWidth="1"/>
    <col min="4367" max="4367" width="11.25" style="3" bestFit="1" customWidth="1"/>
    <col min="4368" max="4610" width="9" style="3"/>
    <col min="4611" max="4611" width="25.625" style="3" customWidth="1"/>
    <col min="4612" max="4615" width="15" style="3" customWidth="1"/>
    <col min="4616" max="4617" width="16.5" style="3" customWidth="1"/>
    <col min="4618" max="4618" width="12.25" style="3" bestFit="1" customWidth="1"/>
    <col min="4619" max="4619" width="14" style="3" customWidth="1"/>
    <col min="4620" max="4620" width="11.875" style="3" customWidth="1"/>
    <col min="4621" max="4621" width="11" style="3" customWidth="1"/>
    <col min="4622" max="4622" width="11.125" style="3" bestFit="1" customWidth="1"/>
    <col min="4623" max="4623" width="11.25" style="3" bestFit="1" customWidth="1"/>
    <col min="4624" max="4866" width="9" style="3"/>
    <col min="4867" max="4867" width="25.625" style="3" customWidth="1"/>
    <col min="4868" max="4871" width="15" style="3" customWidth="1"/>
    <col min="4872" max="4873" width="16.5" style="3" customWidth="1"/>
    <col min="4874" max="4874" width="12.25" style="3" bestFit="1" customWidth="1"/>
    <col min="4875" max="4875" width="14" style="3" customWidth="1"/>
    <col min="4876" max="4876" width="11.875" style="3" customWidth="1"/>
    <col min="4877" max="4877" width="11" style="3" customWidth="1"/>
    <col min="4878" max="4878" width="11.125" style="3" bestFit="1" customWidth="1"/>
    <col min="4879" max="4879" width="11.25" style="3" bestFit="1" customWidth="1"/>
    <col min="4880" max="5122" width="9" style="3"/>
    <col min="5123" max="5123" width="25.625" style="3" customWidth="1"/>
    <col min="5124" max="5127" width="15" style="3" customWidth="1"/>
    <col min="5128" max="5129" width="16.5" style="3" customWidth="1"/>
    <col min="5130" max="5130" width="12.25" style="3" bestFit="1" customWidth="1"/>
    <col min="5131" max="5131" width="14" style="3" customWidth="1"/>
    <col min="5132" max="5132" width="11.875" style="3" customWidth="1"/>
    <col min="5133" max="5133" width="11" style="3" customWidth="1"/>
    <col min="5134" max="5134" width="11.125" style="3" bestFit="1" customWidth="1"/>
    <col min="5135" max="5135" width="11.25" style="3" bestFit="1" customWidth="1"/>
    <col min="5136" max="5378" width="9" style="3"/>
    <col min="5379" max="5379" width="25.625" style="3" customWidth="1"/>
    <col min="5380" max="5383" width="15" style="3" customWidth="1"/>
    <col min="5384" max="5385" width="16.5" style="3" customWidth="1"/>
    <col min="5386" max="5386" width="12.25" style="3" bestFit="1" customWidth="1"/>
    <col min="5387" max="5387" width="14" style="3" customWidth="1"/>
    <col min="5388" max="5388" width="11.875" style="3" customWidth="1"/>
    <col min="5389" max="5389" width="11" style="3" customWidth="1"/>
    <col min="5390" max="5390" width="11.125" style="3" bestFit="1" customWidth="1"/>
    <col min="5391" max="5391" width="11.25" style="3" bestFit="1" customWidth="1"/>
    <col min="5392" max="5634" width="9" style="3"/>
    <col min="5635" max="5635" width="25.625" style="3" customWidth="1"/>
    <col min="5636" max="5639" width="15" style="3" customWidth="1"/>
    <col min="5640" max="5641" width="16.5" style="3" customWidth="1"/>
    <col min="5642" max="5642" width="12.25" style="3" bestFit="1" customWidth="1"/>
    <col min="5643" max="5643" width="14" style="3" customWidth="1"/>
    <col min="5644" max="5644" width="11.875" style="3" customWidth="1"/>
    <col min="5645" max="5645" width="11" style="3" customWidth="1"/>
    <col min="5646" max="5646" width="11.125" style="3" bestFit="1" customWidth="1"/>
    <col min="5647" max="5647" width="11.25" style="3" bestFit="1" customWidth="1"/>
    <col min="5648" max="5890" width="9" style="3"/>
    <col min="5891" max="5891" width="25.625" style="3" customWidth="1"/>
    <col min="5892" max="5895" width="15" style="3" customWidth="1"/>
    <col min="5896" max="5897" width="16.5" style="3" customWidth="1"/>
    <col min="5898" max="5898" width="12.25" style="3" bestFit="1" customWidth="1"/>
    <col min="5899" max="5899" width="14" style="3" customWidth="1"/>
    <col min="5900" max="5900" width="11.875" style="3" customWidth="1"/>
    <col min="5901" max="5901" width="11" style="3" customWidth="1"/>
    <col min="5902" max="5902" width="11.125" style="3" bestFit="1" customWidth="1"/>
    <col min="5903" max="5903" width="11.25" style="3" bestFit="1" customWidth="1"/>
    <col min="5904" max="6146" width="9" style="3"/>
    <col min="6147" max="6147" width="25.625" style="3" customWidth="1"/>
    <col min="6148" max="6151" width="15" style="3" customWidth="1"/>
    <col min="6152" max="6153" width="16.5" style="3" customWidth="1"/>
    <col min="6154" max="6154" width="12.25" style="3" bestFit="1" customWidth="1"/>
    <col min="6155" max="6155" width="14" style="3" customWidth="1"/>
    <col min="6156" max="6156" width="11.875" style="3" customWidth="1"/>
    <col min="6157" max="6157" width="11" style="3" customWidth="1"/>
    <col min="6158" max="6158" width="11.125" style="3" bestFit="1" customWidth="1"/>
    <col min="6159" max="6159" width="11.25" style="3" bestFit="1" customWidth="1"/>
    <col min="6160" max="6402" width="9" style="3"/>
    <col min="6403" max="6403" width="25.625" style="3" customWidth="1"/>
    <col min="6404" max="6407" width="15" style="3" customWidth="1"/>
    <col min="6408" max="6409" width="16.5" style="3" customWidth="1"/>
    <col min="6410" max="6410" width="12.25" style="3" bestFit="1" customWidth="1"/>
    <col min="6411" max="6411" width="14" style="3" customWidth="1"/>
    <col min="6412" max="6412" width="11.875" style="3" customWidth="1"/>
    <col min="6413" max="6413" width="11" style="3" customWidth="1"/>
    <col min="6414" max="6414" width="11.125" style="3" bestFit="1" customWidth="1"/>
    <col min="6415" max="6415" width="11.25" style="3" bestFit="1" customWidth="1"/>
    <col min="6416" max="6658" width="9" style="3"/>
    <col min="6659" max="6659" width="25.625" style="3" customWidth="1"/>
    <col min="6660" max="6663" width="15" style="3" customWidth="1"/>
    <col min="6664" max="6665" width="16.5" style="3" customWidth="1"/>
    <col min="6666" max="6666" width="12.25" style="3" bestFit="1" customWidth="1"/>
    <col min="6667" max="6667" width="14" style="3" customWidth="1"/>
    <col min="6668" max="6668" width="11.875" style="3" customWidth="1"/>
    <col min="6669" max="6669" width="11" style="3" customWidth="1"/>
    <col min="6670" max="6670" width="11.125" style="3" bestFit="1" customWidth="1"/>
    <col min="6671" max="6671" width="11.25" style="3" bestFit="1" customWidth="1"/>
    <col min="6672" max="6914" width="9" style="3"/>
    <col min="6915" max="6915" width="25.625" style="3" customWidth="1"/>
    <col min="6916" max="6919" width="15" style="3" customWidth="1"/>
    <col min="6920" max="6921" width="16.5" style="3" customWidth="1"/>
    <col min="6922" max="6922" width="12.25" style="3" bestFit="1" customWidth="1"/>
    <col min="6923" max="6923" width="14" style="3" customWidth="1"/>
    <col min="6924" max="6924" width="11.875" style="3" customWidth="1"/>
    <col min="6925" max="6925" width="11" style="3" customWidth="1"/>
    <col min="6926" max="6926" width="11.125" style="3" bestFit="1" customWidth="1"/>
    <col min="6927" max="6927" width="11.25" style="3" bestFit="1" customWidth="1"/>
    <col min="6928" max="7170" width="9" style="3"/>
    <col min="7171" max="7171" width="25.625" style="3" customWidth="1"/>
    <col min="7172" max="7175" width="15" style="3" customWidth="1"/>
    <col min="7176" max="7177" width="16.5" style="3" customWidth="1"/>
    <col min="7178" max="7178" width="12.25" style="3" bestFit="1" customWidth="1"/>
    <col min="7179" max="7179" width="14" style="3" customWidth="1"/>
    <col min="7180" max="7180" width="11.875" style="3" customWidth="1"/>
    <col min="7181" max="7181" width="11" style="3" customWidth="1"/>
    <col min="7182" max="7182" width="11.125" style="3" bestFit="1" customWidth="1"/>
    <col min="7183" max="7183" width="11.25" style="3" bestFit="1" customWidth="1"/>
    <col min="7184" max="7426" width="9" style="3"/>
    <col min="7427" max="7427" width="25.625" style="3" customWidth="1"/>
    <col min="7428" max="7431" width="15" style="3" customWidth="1"/>
    <col min="7432" max="7433" width="16.5" style="3" customWidth="1"/>
    <col min="7434" max="7434" width="12.25" style="3" bestFit="1" customWidth="1"/>
    <col min="7435" max="7435" width="14" style="3" customWidth="1"/>
    <col min="7436" max="7436" width="11.875" style="3" customWidth="1"/>
    <col min="7437" max="7437" width="11" style="3" customWidth="1"/>
    <col min="7438" max="7438" width="11.125" style="3" bestFit="1" customWidth="1"/>
    <col min="7439" max="7439" width="11.25" style="3" bestFit="1" customWidth="1"/>
    <col min="7440" max="7682" width="9" style="3"/>
    <col min="7683" max="7683" width="25.625" style="3" customWidth="1"/>
    <col min="7684" max="7687" width="15" style="3" customWidth="1"/>
    <col min="7688" max="7689" width="16.5" style="3" customWidth="1"/>
    <col min="7690" max="7690" width="12.25" style="3" bestFit="1" customWidth="1"/>
    <col min="7691" max="7691" width="14" style="3" customWidth="1"/>
    <col min="7692" max="7692" width="11.875" style="3" customWidth="1"/>
    <col min="7693" max="7693" width="11" style="3" customWidth="1"/>
    <col min="7694" max="7694" width="11.125" style="3" bestFit="1" customWidth="1"/>
    <col min="7695" max="7695" width="11.25" style="3" bestFit="1" customWidth="1"/>
    <col min="7696" max="7938" width="9" style="3"/>
    <col min="7939" max="7939" width="25.625" style="3" customWidth="1"/>
    <col min="7940" max="7943" width="15" style="3" customWidth="1"/>
    <col min="7944" max="7945" width="16.5" style="3" customWidth="1"/>
    <col min="7946" max="7946" width="12.25" style="3" bestFit="1" customWidth="1"/>
    <col min="7947" max="7947" width="14" style="3" customWidth="1"/>
    <col min="7948" max="7948" width="11.875" style="3" customWidth="1"/>
    <col min="7949" max="7949" width="11" style="3" customWidth="1"/>
    <col min="7950" max="7950" width="11.125" style="3" bestFit="1" customWidth="1"/>
    <col min="7951" max="7951" width="11.25" style="3" bestFit="1" customWidth="1"/>
    <col min="7952" max="8194" width="9" style="3"/>
    <col min="8195" max="8195" width="25.625" style="3" customWidth="1"/>
    <col min="8196" max="8199" width="15" style="3" customWidth="1"/>
    <col min="8200" max="8201" width="16.5" style="3" customWidth="1"/>
    <col min="8202" max="8202" width="12.25" style="3" bestFit="1" customWidth="1"/>
    <col min="8203" max="8203" width="14" style="3" customWidth="1"/>
    <col min="8204" max="8204" width="11.875" style="3" customWidth="1"/>
    <col min="8205" max="8205" width="11" style="3" customWidth="1"/>
    <col min="8206" max="8206" width="11.125" style="3" bestFit="1" customWidth="1"/>
    <col min="8207" max="8207" width="11.25" style="3" bestFit="1" customWidth="1"/>
    <col min="8208" max="8450" width="9" style="3"/>
    <col min="8451" max="8451" width="25.625" style="3" customWidth="1"/>
    <col min="8452" max="8455" width="15" style="3" customWidth="1"/>
    <col min="8456" max="8457" width="16.5" style="3" customWidth="1"/>
    <col min="8458" max="8458" width="12.25" style="3" bestFit="1" customWidth="1"/>
    <col min="8459" max="8459" width="14" style="3" customWidth="1"/>
    <col min="8460" max="8460" width="11.875" style="3" customWidth="1"/>
    <col min="8461" max="8461" width="11" style="3" customWidth="1"/>
    <col min="8462" max="8462" width="11.125" style="3" bestFit="1" customWidth="1"/>
    <col min="8463" max="8463" width="11.25" style="3" bestFit="1" customWidth="1"/>
    <col min="8464" max="8706" width="9" style="3"/>
    <col min="8707" max="8707" width="25.625" style="3" customWidth="1"/>
    <col min="8708" max="8711" width="15" style="3" customWidth="1"/>
    <col min="8712" max="8713" width="16.5" style="3" customWidth="1"/>
    <col min="8714" max="8714" width="12.25" style="3" bestFit="1" customWidth="1"/>
    <col min="8715" max="8715" width="14" style="3" customWidth="1"/>
    <col min="8716" max="8716" width="11.875" style="3" customWidth="1"/>
    <col min="8717" max="8717" width="11" style="3" customWidth="1"/>
    <col min="8718" max="8718" width="11.125" style="3" bestFit="1" customWidth="1"/>
    <col min="8719" max="8719" width="11.25" style="3" bestFit="1" customWidth="1"/>
    <col min="8720" max="8962" width="9" style="3"/>
    <col min="8963" max="8963" width="25.625" style="3" customWidth="1"/>
    <col min="8964" max="8967" width="15" style="3" customWidth="1"/>
    <col min="8968" max="8969" width="16.5" style="3" customWidth="1"/>
    <col min="8970" max="8970" width="12.25" style="3" bestFit="1" customWidth="1"/>
    <col min="8971" max="8971" width="14" style="3" customWidth="1"/>
    <col min="8972" max="8972" width="11.875" style="3" customWidth="1"/>
    <col min="8973" max="8973" width="11" style="3" customWidth="1"/>
    <col min="8974" max="8974" width="11.125" style="3" bestFit="1" customWidth="1"/>
    <col min="8975" max="8975" width="11.25" style="3" bestFit="1" customWidth="1"/>
    <col min="8976" max="9218" width="9" style="3"/>
    <col min="9219" max="9219" width="25.625" style="3" customWidth="1"/>
    <col min="9220" max="9223" width="15" style="3" customWidth="1"/>
    <col min="9224" max="9225" width="16.5" style="3" customWidth="1"/>
    <col min="9226" max="9226" width="12.25" style="3" bestFit="1" customWidth="1"/>
    <col min="9227" max="9227" width="14" style="3" customWidth="1"/>
    <col min="9228" max="9228" width="11.875" style="3" customWidth="1"/>
    <col min="9229" max="9229" width="11" style="3" customWidth="1"/>
    <col min="9230" max="9230" width="11.125" style="3" bestFit="1" customWidth="1"/>
    <col min="9231" max="9231" width="11.25" style="3" bestFit="1" customWidth="1"/>
    <col min="9232" max="9474" width="9" style="3"/>
    <col min="9475" max="9475" width="25.625" style="3" customWidth="1"/>
    <col min="9476" max="9479" width="15" style="3" customWidth="1"/>
    <col min="9480" max="9481" width="16.5" style="3" customWidth="1"/>
    <col min="9482" max="9482" width="12.25" style="3" bestFit="1" customWidth="1"/>
    <col min="9483" max="9483" width="14" style="3" customWidth="1"/>
    <col min="9484" max="9484" width="11.875" style="3" customWidth="1"/>
    <col min="9485" max="9485" width="11" style="3" customWidth="1"/>
    <col min="9486" max="9486" width="11.125" style="3" bestFit="1" customWidth="1"/>
    <col min="9487" max="9487" width="11.25" style="3" bestFit="1" customWidth="1"/>
    <col min="9488" max="9730" width="9" style="3"/>
    <col min="9731" max="9731" width="25.625" style="3" customWidth="1"/>
    <col min="9732" max="9735" width="15" style="3" customWidth="1"/>
    <col min="9736" max="9737" width="16.5" style="3" customWidth="1"/>
    <col min="9738" max="9738" width="12.25" style="3" bestFit="1" customWidth="1"/>
    <col min="9739" max="9739" width="14" style="3" customWidth="1"/>
    <col min="9740" max="9740" width="11.875" style="3" customWidth="1"/>
    <col min="9741" max="9741" width="11" style="3" customWidth="1"/>
    <col min="9742" max="9742" width="11.125" style="3" bestFit="1" customWidth="1"/>
    <col min="9743" max="9743" width="11.25" style="3" bestFit="1" customWidth="1"/>
    <col min="9744" max="9986" width="9" style="3"/>
    <col min="9987" max="9987" width="25.625" style="3" customWidth="1"/>
    <col min="9988" max="9991" width="15" style="3" customWidth="1"/>
    <col min="9992" max="9993" width="16.5" style="3" customWidth="1"/>
    <col min="9994" max="9994" width="12.25" style="3" bestFit="1" customWidth="1"/>
    <col min="9995" max="9995" width="14" style="3" customWidth="1"/>
    <col min="9996" max="9996" width="11.875" style="3" customWidth="1"/>
    <col min="9997" max="9997" width="11" style="3" customWidth="1"/>
    <col min="9998" max="9998" width="11.125" style="3" bestFit="1" customWidth="1"/>
    <col min="9999" max="9999" width="11.25" style="3" bestFit="1" customWidth="1"/>
    <col min="10000" max="10242" width="9" style="3"/>
    <col min="10243" max="10243" width="25.625" style="3" customWidth="1"/>
    <col min="10244" max="10247" width="15" style="3" customWidth="1"/>
    <col min="10248" max="10249" width="16.5" style="3" customWidth="1"/>
    <col min="10250" max="10250" width="12.25" style="3" bestFit="1" customWidth="1"/>
    <col min="10251" max="10251" width="14" style="3" customWidth="1"/>
    <col min="10252" max="10252" width="11.875" style="3" customWidth="1"/>
    <col min="10253" max="10253" width="11" style="3" customWidth="1"/>
    <col min="10254" max="10254" width="11.125" style="3" bestFit="1" customWidth="1"/>
    <col min="10255" max="10255" width="11.25" style="3" bestFit="1" customWidth="1"/>
    <col min="10256" max="10498" width="9" style="3"/>
    <col min="10499" max="10499" width="25.625" style="3" customWidth="1"/>
    <col min="10500" max="10503" width="15" style="3" customWidth="1"/>
    <col min="10504" max="10505" width="16.5" style="3" customWidth="1"/>
    <col min="10506" max="10506" width="12.25" style="3" bestFit="1" customWidth="1"/>
    <col min="10507" max="10507" width="14" style="3" customWidth="1"/>
    <col min="10508" max="10508" width="11.875" style="3" customWidth="1"/>
    <col min="10509" max="10509" width="11" style="3" customWidth="1"/>
    <col min="10510" max="10510" width="11.125" style="3" bestFit="1" customWidth="1"/>
    <col min="10511" max="10511" width="11.25" style="3" bestFit="1" customWidth="1"/>
    <col min="10512" max="10754" width="9" style="3"/>
    <col min="10755" max="10755" width="25.625" style="3" customWidth="1"/>
    <col min="10756" max="10759" width="15" style="3" customWidth="1"/>
    <col min="10760" max="10761" width="16.5" style="3" customWidth="1"/>
    <col min="10762" max="10762" width="12.25" style="3" bestFit="1" customWidth="1"/>
    <col min="10763" max="10763" width="14" style="3" customWidth="1"/>
    <col min="10764" max="10764" width="11.875" style="3" customWidth="1"/>
    <col min="10765" max="10765" width="11" style="3" customWidth="1"/>
    <col min="10766" max="10766" width="11.125" style="3" bestFit="1" customWidth="1"/>
    <col min="10767" max="10767" width="11.25" style="3" bestFit="1" customWidth="1"/>
    <col min="10768" max="11010" width="9" style="3"/>
    <col min="11011" max="11011" width="25.625" style="3" customWidth="1"/>
    <col min="11012" max="11015" width="15" style="3" customWidth="1"/>
    <col min="11016" max="11017" width="16.5" style="3" customWidth="1"/>
    <col min="11018" max="11018" width="12.25" style="3" bestFit="1" customWidth="1"/>
    <col min="11019" max="11019" width="14" style="3" customWidth="1"/>
    <col min="11020" max="11020" width="11.875" style="3" customWidth="1"/>
    <col min="11021" max="11021" width="11" style="3" customWidth="1"/>
    <col min="11022" max="11022" width="11.125" style="3" bestFit="1" customWidth="1"/>
    <col min="11023" max="11023" width="11.25" style="3" bestFit="1" customWidth="1"/>
    <col min="11024" max="11266" width="9" style="3"/>
    <col min="11267" max="11267" width="25.625" style="3" customWidth="1"/>
    <col min="11268" max="11271" width="15" style="3" customWidth="1"/>
    <col min="11272" max="11273" width="16.5" style="3" customWidth="1"/>
    <col min="11274" max="11274" width="12.25" style="3" bestFit="1" customWidth="1"/>
    <col min="11275" max="11275" width="14" style="3" customWidth="1"/>
    <col min="11276" max="11276" width="11.875" style="3" customWidth="1"/>
    <col min="11277" max="11277" width="11" style="3" customWidth="1"/>
    <col min="11278" max="11278" width="11.125" style="3" bestFit="1" customWidth="1"/>
    <col min="11279" max="11279" width="11.25" style="3" bestFit="1" customWidth="1"/>
    <col min="11280" max="11522" width="9" style="3"/>
    <col min="11523" max="11523" width="25.625" style="3" customWidth="1"/>
    <col min="11524" max="11527" width="15" style="3" customWidth="1"/>
    <col min="11528" max="11529" width="16.5" style="3" customWidth="1"/>
    <col min="11530" max="11530" width="12.25" style="3" bestFit="1" customWidth="1"/>
    <col min="11531" max="11531" width="14" style="3" customWidth="1"/>
    <col min="11532" max="11532" width="11.875" style="3" customWidth="1"/>
    <col min="11533" max="11533" width="11" style="3" customWidth="1"/>
    <col min="11534" max="11534" width="11.125" style="3" bestFit="1" customWidth="1"/>
    <col min="11535" max="11535" width="11.25" style="3" bestFit="1" customWidth="1"/>
    <col min="11536" max="11778" width="9" style="3"/>
    <col min="11779" max="11779" width="25.625" style="3" customWidth="1"/>
    <col min="11780" max="11783" width="15" style="3" customWidth="1"/>
    <col min="11784" max="11785" width="16.5" style="3" customWidth="1"/>
    <col min="11786" max="11786" width="12.25" style="3" bestFit="1" customWidth="1"/>
    <col min="11787" max="11787" width="14" style="3" customWidth="1"/>
    <col min="11788" max="11788" width="11.875" style="3" customWidth="1"/>
    <col min="11789" max="11789" width="11" style="3" customWidth="1"/>
    <col min="11790" max="11790" width="11.125" style="3" bestFit="1" customWidth="1"/>
    <col min="11791" max="11791" width="11.25" style="3" bestFit="1" customWidth="1"/>
    <col min="11792" max="12034" width="9" style="3"/>
    <col min="12035" max="12035" width="25.625" style="3" customWidth="1"/>
    <col min="12036" max="12039" width="15" style="3" customWidth="1"/>
    <col min="12040" max="12041" width="16.5" style="3" customWidth="1"/>
    <col min="12042" max="12042" width="12.25" style="3" bestFit="1" customWidth="1"/>
    <col min="12043" max="12043" width="14" style="3" customWidth="1"/>
    <col min="12044" max="12044" width="11.875" style="3" customWidth="1"/>
    <col min="12045" max="12045" width="11" style="3" customWidth="1"/>
    <col min="12046" max="12046" width="11.125" style="3" bestFit="1" customWidth="1"/>
    <col min="12047" max="12047" width="11.25" style="3" bestFit="1" customWidth="1"/>
    <col min="12048" max="12290" width="9" style="3"/>
    <col min="12291" max="12291" width="25.625" style="3" customWidth="1"/>
    <col min="12292" max="12295" width="15" style="3" customWidth="1"/>
    <col min="12296" max="12297" width="16.5" style="3" customWidth="1"/>
    <col min="12298" max="12298" width="12.25" style="3" bestFit="1" customWidth="1"/>
    <col min="12299" max="12299" width="14" style="3" customWidth="1"/>
    <col min="12300" max="12300" width="11.875" style="3" customWidth="1"/>
    <col min="12301" max="12301" width="11" style="3" customWidth="1"/>
    <col min="12302" max="12302" width="11.125" style="3" bestFit="1" customWidth="1"/>
    <col min="12303" max="12303" width="11.25" style="3" bestFit="1" customWidth="1"/>
    <col min="12304" max="12546" width="9" style="3"/>
    <col min="12547" max="12547" width="25.625" style="3" customWidth="1"/>
    <col min="12548" max="12551" width="15" style="3" customWidth="1"/>
    <col min="12552" max="12553" width="16.5" style="3" customWidth="1"/>
    <col min="12554" max="12554" width="12.25" style="3" bestFit="1" customWidth="1"/>
    <col min="12555" max="12555" width="14" style="3" customWidth="1"/>
    <col min="12556" max="12556" width="11.875" style="3" customWidth="1"/>
    <col min="12557" max="12557" width="11" style="3" customWidth="1"/>
    <col min="12558" max="12558" width="11.125" style="3" bestFit="1" customWidth="1"/>
    <col min="12559" max="12559" width="11.25" style="3" bestFit="1" customWidth="1"/>
    <col min="12560" max="12802" width="9" style="3"/>
    <col min="12803" max="12803" width="25.625" style="3" customWidth="1"/>
    <col min="12804" max="12807" width="15" style="3" customWidth="1"/>
    <col min="12808" max="12809" width="16.5" style="3" customWidth="1"/>
    <col min="12810" max="12810" width="12.25" style="3" bestFit="1" customWidth="1"/>
    <col min="12811" max="12811" width="14" style="3" customWidth="1"/>
    <col min="12812" max="12812" width="11.875" style="3" customWidth="1"/>
    <col min="12813" max="12813" width="11" style="3" customWidth="1"/>
    <col min="12814" max="12814" width="11.125" style="3" bestFit="1" customWidth="1"/>
    <col min="12815" max="12815" width="11.25" style="3" bestFit="1" customWidth="1"/>
    <col min="12816" max="13058" width="9" style="3"/>
    <col min="13059" max="13059" width="25.625" style="3" customWidth="1"/>
    <col min="13060" max="13063" width="15" style="3" customWidth="1"/>
    <col min="13064" max="13065" width="16.5" style="3" customWidth="1"/>
    <col min="13066" max="13066" width="12.25" style="3" bestFit="1" customWidth="1"/>
    <col min="13067" max="13067" width="14" style="3" customWidth="1"/>
    <col min="13068" max="13068" width="11.875" style="3" customWidth="1"/>
    <col min="13069" max="13069" width="11" style="3" customWidth="1"/>
    <col min="13070" max="13070" width="11.125" style="3" bestFit="1" customWidth="1"/>
    <col min="13071" max="13071" width="11.25" style="3" bestFit="1" customWidth="1"/>
    <col min="13072" max="13314" width="9" style="3"/>
    <col min="13315" max="13315" width="25.625" style="3" customWidth="1"/>
    <col min="13316" max="13319" width="15" style="3" customWidth="1"/>
    <col min="13320" max="13321" width="16.5" style="3" customWidth="1"/>
    <col min="13322" max="13322" width="12.25" style="3" bestFit="1" customWidth="1"/>
    <col min="13323" max="13323" width="14" style="3" customWidth="1"/>
    <col min="13324" max="13324" width="11.875" style="3" customWidth="1"/>
    <col min="13325" max="13325" width="11" style="3" customWidth="1"/>
    <col min="13326" max="13326" width="11.125" style="3" bestFit="1" customWidth="1"/>
    <col min="13327" max="13327" width="11.25" style="3" bestFit="1" customWidth="1"/>
    <col min="13328" max="13570" width="9" style="3"/>
    <col min="13571" max="13571" width="25.625" style="3" customWidth="1"/>
    <col min="13572" max="13575" width="15" style="3" customWidth="1"/>
    <col min="13576" max="13577" width="16.5" style="3" customWidth="1"/>
    <col min="13578" max="13578" width="12.25" style="3" bestFit="1" customWidth="1"/>
    <col min="13579" max="13579" width="14" style="3" customWidth="1"/>
    <col min="13580" max="13580" width="11.875" style="3" customWidth="1"/>
    <col min="13581" max="13581" width="11" style="3" customWidth="1"/>
    <col min="13582" max="13582" width="11.125" style="3" bestFit="1" customWidth="1"/>
    <col min="13583" max="13583" width="11.25" style="3" bestFit="1" customWidth="1"/>
    <col min="13584" max="13826" width="9" style="3"/>
    <col min="13827" max="13827" width="25.625" style="3" customWidth="1"/>
    <col min="13828" max="13831" width="15" style="3" customWidth="1"/>
    <col min="13832" max="13833" width="16.5" style="3" customWidth="1"/>
    <col min="13834" max="13834" width="12.25" style="3" bestFit="1" customWidth="1"/>
    <col min="13835" max="13835" width="14" style="3" customWidth="1"/>
    <col min="13836" max="13836" width="11.875" style="3" customWidth="1"/>
    <col min="13837" max="13837" width="11" style="3" customWidth="1"/>
    <col min="13838" max="13838" width="11.125" style="3" bestFit="1" customWidth="1"/>
    <col min="13839" max="13839" width="11.25" style="3" bestFit="1" customWidth="1"/>
    <col min="13840" max="14082" width="9" style="3"/>
    <col min="14083" max="14083" width="25.625" style="3" customWidth="1"/>
    <col min="14084" max="14087" width="15" style="3" customWidth="1"/>
    <col min="14088" max="14089" width="16.5" style="3" customWidth="1"/>
    <col min="14090" max="14090" width="12.25" style="3" bestFit="1" customWidth="1"/>
    <col min="14091" max="14091" width="14" style="3" customWidth="1"/>
    <col min="14092" max="14092" width="11.875" style="3" customWidth="1"/>
    <col min="14093" max="14093" width="11" style="3" customWidth="1"/>
    <col min="14094" max="14094" width="11.125" style="3" bestFit="1" customWidth="1"/>
    <col min="14095" max="14095" width="11.25" style="3" bestFit="1" customWidth="1"/>
    <col min="14096" max="14338" width="9" style="3"/>
    <col min="14339" max="14339" width="25.625" style="3" customWidth="1"/>
    <col min="14340" max="14343" width="15" style="3" customWidth="1"/>
    <col min="14344" max="14345" width="16.5" style="3" customWidth="1"/>
    <col min="14346" max="14346" width="12.25" style="3" bestFit="1" customWidth="1"/>
    <col min="14347" max="14347" width="14" style="3" customWidth="1"/>
    <col min="14348" max="14348" width="11.875" style="3" customWidth="1"/>
    <col min="14349" max="14349" width="11" style="3" customWidth="1"/>
    <col min="14350" max="14350" width="11.125" style="3" bestFit="1" customWidth="1"/>
    <col min="14351" max="14351" width="11.25" style="3" bestFit="1" customWidth="1"/>
    <col min="14352" max="14594" width="9" style="3"/>
    <col min="14595" max="14595" width="25.625" style="3" customWidth="1"/>
    <col min="14596" max="14599" width="15" style="3" customWidth="1"/>
    <col min="14600" max="14601" width="16.5" style="3" customWidth="1"/>
    <col min="14602" max="14602" width="12.25" style="3" bestFit="1" customWidth="1"/>
    <col min="14603" max="14603" width="14" style="3" customWidth="1"/>
    <col min="14604" max="14604" width="11.875" style="3" customWidth="1"/>
    <col min="14605" max="14605" width="11" style="3" customWidth="1"/>
    <col min="14606" max="14606" width="11.125" style="3" bestFit="1" customWidth="1"/>
    <col min="14607" max="14607" width="11.25" style="3" bestFit="1" customWidth="1"/>
    <col min="14608" max="14850" width="9" style="3"/>
    <col min="14851" max="14851" width="25.625" style="3" customWidth="1"/>
    <col min="14852" max="14855" width="15" style="3" customWidth="1"/>
    <col min="14856" max="14857" width="16.5" style="3" customWidth="1"/>
    <col min="14858" max="14858" width="12.25" style="3" bestFit="1" customWidth="1"/>
    <col min="14859" max="14859" width="14" style="3" customWidth="1"/>
    <col min="14860" max="14860" width="11.875" style="3" customWidth="1"/>
    <col min="14861" max="14861" width="11" style="3" customWidth="1"/>
    <col min="14862" max="14862" width="11.125" style="3" bestFit="1" customWidth="1"/>
    <col min="14863" max="14863" width="11.25" style="3" bestFit="1" customWidth="1"/>
    <col min="14864" max="15106" width="9" style="3"/>
    <col min="15107" max="15107" width="25.625" style="3" customWidth="1"/>
    <col min="15108" max="15111" width="15" style="3" customWidth="1"/>
    <col min="15112" max="15113" width="16.5" style="3" customWidth="1"/>
    <col min="15114" max="15114" width="12.25" style="3" bestFit="1" customWidth="1"/>
    <col min="15115" max="15115" width="14" style="3" customWidth="1"/>
    <col min="15116" max="15116" width="11.875" style="3" customWidth="1"/>
    <col min="15117" max="15117" width="11" style="3" customWidth="1"/>
    <col min="15118" max="15118" width="11.125" style="3" bestFit="1" customWidth="1"/>
    <col min="15119" max="15119" width="11.25" style="3" bestFit="1" customWidth="1"/>
    <col min="15120" max="15362" width="9" style="3"/>
    <col min="15363" max="15363" width="25.625" style="3" customWidth="1"/>
    <col min="15364" max="15367" width="15" style="3" customWidth="1"/>
    <col min="15368" max="15369" width="16.5" style="3" customWidth="1"/>
    <col min="15370" max="15370" width="12.25" style="3" bestFit="1" customWidth="1"/>
    <col min="15371" max="15371" width="14" style="3" customWidth="1"/>
    <col min="15372" max="15372" width="11.875" style="3" customWidth="1"/>
    <col min="15373" max="15373" width="11" style="3" customWidth="1"/>
    <col min="15374" max="15374" width="11.125" style="3" bestFit="1" customWidth="1"/>
    <col min="15375" max="15375" width="11.25" style="3" bestFit="1" customWidth="1"/>
    <col min="15376" max="15618" width="9" style="3"/>
    <col min="15619" max="15619" width="25.625" style="3" customWidth="1"/>
    <col min="15620" max="15623" width="15" style="3" customWidth="1"/>
    <col min="15624" max="15625" width="16.5" style="3" customWidth="1"/>
    <col min="15626" max="15626" width="12.25" style="3" bestFit="1" customWidth="1"/>
    <col min="15627" max="15627" width="14" style="3" customWidth="1"/>
    <col min="15628" max="15628" width="11.875" style="3" customWidth="1"/>
    <col min="15629" max="15629" width="11" style="3" customWidth="1"/>
    <col min="15630" max="15630" width="11.125" style="3" bestFit="1" customWidth="1"/>
    <col min="15631" max="15631" width="11.25" style="3" bestFit="1" customWidth="1"/>
    <col min="15632" max="15874" width="9" style="3"/>
    <col min="15875" max="15875" width="25.625" style="3" customWidth="1"/>
    <col min="15876" max="15879" width="15" style="3" customWidth="1"/>
    <col min="15880" max="15881" width="16.5" style="3" customWidth="1"/>
    <col min="15882" max="15882" width="12.25" style="3" bestFit="1" customWidth="1"/>
    <col min="15883" max="15883" width="14" style="3" customWidth="1"/>
    <col min="15884" max="15884" width="11.875" style="3" customWidth="1"/>
    <col min="15885" max="15885" width="11" style="3" customWidth="1"/>
    <col min="15886" max="15886" width="11.125" style="3" bestFit="1" customWidth="1"/>
    <col min="15887" max="15887" width="11.25" style="3" bestFit="1" customWidth="1"/>
    <col min="15888" max="16130" width="9" style="3"/>
    <col min="16131" max="16131" width="25.625" style="3" customWidth="1"/>
    <col min="16132" max="16135" width="15" style="3" customWidth="1"/>
    <col min="16136" max="16137" width="16.5" style="3" customWidth="1"/>
    <col min="16138" max="16138" width="12.25" style="3" bestFit="1" customWidth="1"/>
    <col min="16139" max="16139" width="14" style="3" customWidth="1"/>
    <col min="16140" max="16140" width="11.875" style="3" customWidth="1"/>
    <col min="16141" max="16141" width="11" style="3" customWidth="1"/>
    <col min="16142" max="16142" width="11.125" style="3" bestFit="1" customWidth="1"/>
    <col min="16143" max="16143" width="11.25" style="3" bestFit="1" customWidth="1"/>
    <col min="16144" max="16384" width="9" style="3"/>
  </cols>
  <sheetData>
    <row r="1" spans="1:15" ht="26.25" x14ac:dyDescent="0.25">
      <c r="A1" s="181" t="s">
        <v>12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x14ac:dyDescent="0.25">
      <c r="A2" s="128" t="s">
        <v>168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x14ac:dyDescent="0.25">
      <c r="A3" s="128" t="s">
        <v>18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x14ac:dyDescent="0.25">
      <c r="H4" s="2"/>
      <c r="I4" s="2"/>
      <c r="J4" s="2"/>
      <c r="K4" s="2"/>
      <c r="L4" s="2"/>
      <c r="M4" s="2"/>
      <c r="N4" s="2"/>
      <c r="O4" s="2"/>
    </row>
    <row r="5" spans="1:15" ht="17.25" thickBot="1" x14ac:dyDescent="0.3">
      <c r="A5" s="21" t="s">
        <v>148</v>
      </c>
      <c r="B5" s="21"/>
      <c r="C5" s="21"/>
      <c r="H5" s="21"/>
      <c r="I5" s="21"/>
      <c r="J5" s="22"/>
      <c r="K5" s="23"/>
      <c r="O5" s="24" t="s">
        <v>13</v>
      </c>
    </row>
    <row r="6" spans="1:15" ht="16.5" customHeight="1" x14ac:dyDescent="0.25">
      <c r="A6" s="136" t="s">
        <v>3</v>
      </c>
      <c r="B6" s="137"/>
      <c r="C6" s="138"/>
      <c r="D6" s="182" t="s">
        <v>4</v>
      </c>
      <c r="E6" s="183"/>
      <c r="F6" s="183"/>
      <c r="G6" s="184"/>
      <c r="H6" s="185" t="s">
        <v>5</v>
      </c>
      <c r="I6" s="186"/>
      <c r="J6" s="186"/>
      <c r="K6" s="187"/>
      <c r="L6" s="185" t="s">
        <v>6</v>
      </c>
      <c r="M6" s="186"/>
      <c r="N6" s="186"/>
      <c r="O6" s="187"/>
    </row>
    <row r="7" spans="1:15" x14ac:dyDescent="0.25">
      <c r="A7" s="139" t="s">
        <v>19</v>
      </c>
      <c r="B7" s="141" t="s">
        <v>20</v>
      </c>
      <c r="C7" s="108" t="s">
        <v>21</v>
      </c>
      <c r="D7" s="188" t="s">
        <v>163</v>
      </c>
      <c r="E7" s="189"/>
      <c r="F7" s="192" t="s">
        <v>176</v>
      </c>
      <c r="G7" s="193"/>
      <c r="H7" s="196" t="s">
        <v>163</v>
      </c>
      <c r="I7" s="174"/>
      <c r="J7" s="174" t="s">
        <v>176</v>
      </c>
      <c r="K7" s="175"/>
      <c r="L7" s="178" t="s">
        <v>166</v>
      </c>
      <c r="M7" s="179"/>
      <c r="N7" s="179" t="s">
        <v>167</v>
      </c>
      <c r="O7" s="180"/>
    </row>
    <row r="8" spans="1:15" x14ac:dyDescent="0.25">
      <c r="A8" s="140"/>
      <c r="B8" s="142"/>
      <c r="C8" s="109"/>
      <c r="D8" s="190"/>
      <c r="E8" s="191"/>
      <c r="F8" s="194"/>
      <c r="G8" s="195"/>
      <c r="H8" s="197"/>
      <c r="I8" s="176"/>
      <c r="J8" s="176"/>
      <c r="K8" s="177"/>
      <c r="L8" s="178"/>
      <c r="M8" s="179"/>
      <c r="N8" s="179"/>
      <c r="O8" s="180"/>
    </row>
    <row r="9" spans="1:15" x14ac:dyDescent="0.25">
      <c r="A9" s="168" t="s">
        <v>149</v>
      </c>
      <c r="B9" s="169"/>
      <c r="C9" s="170"/>
      <c r="D9" s="16"/>
      <c r="E9" s="15">
        <f>I9+M9</f>
        <v>168958030</v>
      </c>
      <c r="F9" s="15"/>
      <c r="G9" s="17">
        <f t="shared" ref="G9" si="0">K9+O9</f>
        <v>218156758</v>
      </c>
      <c r="H9" s="90"/>
      <c r="I9" s="86">
        <f>I10+I20+I23</f>
        <v>167142153</v>
      </c>
      <c r="J9" s="86"/>
      <c r="K9" s="91">
        <f>K10+K20+K23</f>
        <v>218151077</v>
      </c>
      <c r="L9" s="92"/>
      <c r="M9" s="86">
        <f>M10+M20+M23</f>
        <v>1815877</v>
      </c>
      <c r="N9" s="87"/>
      <c r="O9" s="91">
        <f>O10+O20+O23</f>
        <v>5681</v>
      </c>
    </row>
    <row r="10" spans="1:15" x14ac:dyDescent="0.25">
      <c r="A10" s="153" t="s">
        <v>110</v>
      </c>
      <c r="B10" s="154"/>
      <c r="C10" s="155"/>
      <c r="D10" s="7"/>
      <c r="E10" s="8">
        <f t="shared" ref="E10:F50" si="1">I10+M10</f>
        <v>147958030</v>
      </c>
      <c r="F10" s="8"/>
      <c r="G10" s="9">
        <f t="shared" ref="G10:G72" si="2">K10+O10</f>
        <v>167245892</v>
      </c>
      <c r="H10" s="26"/>
      <c r="I10" s="199">
        <f>H11+H14</f>
        <v>146142153</v>
      </c>
      <c r="J10" s="199"/>
      <c r="K10" s="71">
        <f>J11+J14</f>
        <v>167240211</v>
      </c>
      <c r="L10" s="76"/>
      <c r="M10" s="200">
        <f>L11+L14</f>
        <v>1815877</v>
      </c>
      <c r="N10" s="200"/>
      <c r="O10" s="25">
        <f>N11+N14</f>
        <v>5681</v>
      </c>
    </row>
    <row r="11" spans="1:15" s="29" customFormat="1" x14ac:dyDescent="0.25">
      <c r="A11" s="54"/>
      <c r="B11" s="154" t="s">
        <v>65</v>
      </c>
      <c r="C11" s="155"/>
      <c r="D11" s="7">
        <f t="shared" ref="D11:F54" si="3">H11+L11</f>
        <v>93868001</v>
      </c>
      <c r="E11" s="8">
        <f t="shared" si="1"/>
        <v>0</v>
      </c>
      <c r="F11" s="8">
        <f t="shared" si="1"/>
        <v>101184091</v>
      </c>
      <c r="G11" s="9">
        <f t="shared" si="2"/>
        <v>0</v>
      </c>
      <c r="H11" s="26">
        <f>SUM(H12:H13)</f>
        <v>92053001</v>
      </c>
      <c r="I11" s="27"/>
      <c r="J11" s="27">
        <f>SUM(J12:J13)</f>
        <v>101184091</v>
      </c>
      <c r="K11" s="71"/>
      <c r="L11" s="77">
        <f>SUM(L12:L13)</f>
        <v>1815000</v>
      </c>
      <c r="M11" s="67"/>
      <c r="N11" s="67">
        <f>SUM(N12:N13)</f>
        <v>0</v>
      </c>
      <c r="O11" s="28"/>
    </row>
    <row r="12" spans="1:15" x14ac:dyDescent="0.25">
      <c r="A12" s="54"/>
      <c r="B12" s="88"/>
      <c r="C12" s="56" t="s">
        <v>103</v>
      </c>
      <c r="D12" s="7">
        <f t="shared" si="3"/>
        <v>92053001</v>
      </c>
      <c r="E12" s="8">
        <f t="shared" si="1"/>
        <v>0</v>
      </c>
      <c r="F12" s="8">
        <f t="shared" si="1"/>
        <v>101184091</v>
      </c>
      <c r="G12" s="9">
        <f t="shared" si="2"/>
        <v>0</v>
      </c>
      <c r="H12" s="26">
        <v>92053001</v>
      </c>
      <c r="I12" s="27"/>
      <c r="J12" s="27">
        <v>101184091</v>
      </c>
      <c r="K12" s="71"/>
      <c r="L12" s="77">
        <v>0</v>
      </c>
      <c r="M12" s="67"/>
      <c r="N12" s="67">
        <v>0</v>
      </c>
      <c r="O12" s="28"/>
    </row>
    <row r="13" spans="1:15" s="29" customFormat="1" x14ac:dyDescent="0.25">
      <c r="A13" s="55"/>
      <c r="B13" s="89"/>
      <c r="C13" s="57" t="s">
        <v>102</v>
      </c>
      <c r="D13" s="7">
        <f t="shared" si="3"/>
        <v>1815000</v>
      </c>
      <c r="E13" s="8">
        <f t="shared" si="1"/>
        <v>0</v>
      </c>
      <c r="F13" s="8">
        <f t="shared" si="1"/>
        <v>0</v>
      </c>
      <c r="G13" s="9">
        <f t="shared" si="2"/>
        <v>0</v>
      </c>
      <c r="H13" s="26">
        <v>0</v>
      </c>
      <c r="I13" s="27"/>
      <c r="J13" s="27">
        <v>0</v>
      </c>
      <c r="K13" s="71"/>
      <c r="L13" s="77">
        <v>1815000</v>
      </c>
      <c r="M13" s="67"/>
      <c r="N13" s="67">
        <v>0</v>
      </c>
      <c r="O13" s="28"/>
    </row>
    <row r="14" spans="1:15" x14ac:dyDescent="0.25">
      <c r="A14" s="54"/>
      <c r="B14" s="154" t="s">
        <v>104</v>
      </c>
      <c r="C14" s="155"/>
      <c r="D14" s="7">
        <f t="shared" si="3"/>
        <v>54090029</v>
      </c>
      <c r="E14" s="8">
        <f t="shared" si="1"/>
        <v>0</v>
      </c>
      <c r="F14" s="8">
        <f t="shared" si="1"/>
        <v>66061801</v>
      </c>
      <c r="G14" s="9">
        <f t="shared" si="2"/>
        <v>0</v>
      </c>
      <c r="H14" s="26">
        <f>SUM(H15:H19)</f>
        <v>54089152</v>
      </c>
      <c r="I14" s="27"/>
      <c r="J14" s="27">
        <f>SUM(J15:J19)</f>
        <v>66056120</v>
      </c>
      <c r="K14" s="71"/>
      <c r="L14" s="77">
        <f>SUM(L15:L19)</f>
        <v>877</v>
      </c>
      <c r="M14" s="67"/>
      <c r="N14" s="67">
        <f>SUM(N15:N19)</f>
        <v>5681</v>
      </c>
      <c r="O14" s="28"/>
    </row>
    <row r="15" spans="1:15" x14ac:dyDescent="0.25">
      <c r="A15" s="54"/>
      <c r="B15" s="88"/>
      <c r="C15" s="56" t="s">
        <v>105</v>
      </c>
      <c r="D15" s="7">
        <f t="shared" si="3"/>
        <v>179264</v>
      </c>
      <c r="E15" s="8">
        <f t="shared" si="1"/>
        <v>0</v>
      </c>
      <c r="F15" s="8">
        <f t="shared" si="1"/>
        <v>203576</v>
      </c>
      <c r="G15" s="9">
        <f t="shared" si="2"/>
        <v>0</v>
      </c>
      <c r="H15" s="26">
        <v>178387</v>
      </c>
      <c r="I15" s="27"/>
      <c r="J15" s="27">
        <v>197895</v>
      </c>
      <c r="K15" s="71"/>
      <c r="L15" s="77">
        <v>877</v>
      </c>
      <c r="M15" s="67"/>
      <c r="N15" s="67">
        <v>5681</v>
      </c>
      <c r="O15" s="28"/>
    </row>
    <row r="16" spans="1:15" x14ac:dyDescent="0.25">
      <c r="A16" s="54"/>
      <c r="B16" s="88"/>
      <c r="C16" s="56" t="s">
        <v>106</v>
      </c>
      <c r="D16" s="7">
        <f t="shared" si="3"/>
        <v>0</v>
      </c>
      <c r="E16" s="8">
        <f t="shared" si="1"/>
        <v>0</v>
      </c>
      <c r="F16" s="8">
        <f t="shared" si="1"/>
        <v>0</v>
      </c>
      <c r="G16" s="9">
        <f t="shared" si="2"/>
        <v>0</v>
      </c>
      <c r="H16" s="26">
        <v>0</v>
      </c>
      <c r="I16" s="27"/>
      <c r="J16" s="27">
        <v>0</v>
      </c>
      <c r="K16" s="71"/>
      <c r="L16" s="77">
        <v>0</v>
      </c>
      <c r="M16" s="67"/>
      <c r="N16" s="67">
        <v>0</v>
      </c>
      <c r="O16" s="28"/>
    </row>
    <row r="17" spans="1:15" x14ac:dyDescent="0.25">
      <c r="A17" s="54"/>
      <c r="B17" s="88"/>
      <c r="C17" s="56" t="s">
        <v>107</v>
      </c>
      <c r="D17" s="7">
        <f t="shared" si="3"/>
        <v>53910760</v>
      </c>
      <c r="E17" s="8">
        <f t="shared" si="1"/>
        <v>0</v>
      </c>
      <c r="F17" s="8">
        <f t="shared" si="1"/>
        <v>65858225</v>
      </c>
      <c r="G17" s="9">
        <f t="shared" si="2"/>
        <v>0</v>
      </c>
      <c r="H17" s="26">
        <v>53910760</v>
      </c>
      <c r="I17" s="27"/>
      <c r="J17" s="27">
        <v>65858225</v>
      </c>
      <c r="K17" s="71"/>
      <c r="L17" s="77">
        <v>0</v>
      </c>
      <c r="M17" s="67"/>
      <c r="N17" s="67">
        <v>0</v>
      </c>
      <c r="O17" s="28"/>
    </row>
    <row r="18" spans="1:15" x14ac:dyDescent="0.25">
      <c r="A18" s="54"/>
      <c r="B18" s="88"/>
      <c r="C18" s="56" t="s">
        <v>108</v>
      </c>
      <c r="D18" s="7">
        <f t="shared" si="3"/>
        <v>5</v>
      </c>
      <c r="E18" s="8">
        <f t="shared" si="1"/>
        <v>0</v>
      </c>
      <c r="F18" s="8">
        <f t="shared" si="1"/>
        <v>0</v>
      </c>
      <c r="G18" s="9">
        <f t="shared" si="2"/>
        <v>0</v>
      </c>
      <c r="H18" s="26">
        <v>5</v>
      </c>
      <c r="I18" s="27"/>
      <c r="J18" s="27">
        <v>0</v>
      </c>
      <c r="K18" s="71"/>
      <c r="L18" s="77">
        <v>0</v>
      </c>
      <c r="M18" s="67"/>
      <c r="N18" s="67">
        <v>0</v>
      </c>
      <c r="O18" s="28"/>
    </row>
    <row r="19" spans="1:15" x14ac:dyDescent="0.25">
      <c r="A19" s="54"/>
      <c r="B19" s="88"/>
      <c r="C19" s="56" t="s">
        <v>109</v>
      </c>
      <c r="D19" s="7">
        <f t="shared" si="3"/>
        <v>0</v>
      </c>
      <c r="E19" s="8">
        <f t="shared" si="1"/>
        <v>0</v>
      </c>
      <c r="F19" s="8">
        <f t="shared" si="1"/>
        <v>0</v>
      </c>
      <c r="G19" s="9">
        <f t="shared" si="2"/>
        <v>0</v>
      </c>
      <c r="H19" s="26">
        <v>0</v>
      </c>
      <c r="I19" s="27"/>
      <c r="J19" s="27">
        <v>0</v>
      </c>
      <c r="K19" s="71"/>
      <c r="L19" s="77"/>
      <c r="M19" s="67"/>
      <c r="N19" s="67"/>
      <c r="O19" s="28"/>
    </row>
    <row r="20" spans="1:15" x14ac:dyDescent="0.25">
      <c r="A20" s="153" t="s">
        <v>151</v>
      </c>
      <c r="B20" s="154"/>
      <c r="C20" s="155"/>
      <c r="D20" s="7">
        <f t="shared" ref="D20:G23" si="4">H20+L20</f>
        <v>0</v>
      </c>
      <c r="E20" s="8">
        <f t="shared" si="4"/>
        <v>0</v>
      </c>
      <c r="F20" s="8">
        <f t="shared" si="4"/>
        <v>0</v>
      </c>
      <c r="G20" s="66">
        <f t="shared" si="4"/>
        <v>0</v>
      </c>
      <c r="H20" s="33">
        <v>0</v>
      </c>
      <c r="I20" s="34">
        <f>H21</f>
        <v>0</v>
      </c>
      <c r="J20" s="34">
        <v>0</v>
      </c>
      <c r="K20" s="73">
        <f>J21</f>
        <v>0</v>
      </c>
      <c r="L20" s="33">
        <v>0</v>
      </c>
      <c r="M20" s="34">
        <f>L21</f>
        <v>0</v>
      </c>
      <c r="N20" s="34">
        <v>0</v>
      </c>
      <c r="O20" s="73">
        <f>N21</f>
        <v>0</v>
      </c>
    </row>
    <row r="21" spans="1:15" x14ac:dyDescent="0.25">
      <c r="A21" s="54"/>
      <c r="B21" s="156" t="s">
        <v>141</v>
      </c>
      <c r="C21" s="157"/>
      <c r="D21" s="7">
        <f t="shared" si="4"/>
        <v>0</v>
      </c>
      <c r="E21" s="8">
        <f t="shared" si="4"/>
        <v>0</v>
      </c>
      <c r="F21" s="8">
        <f t="shared" si="4"/>
        <v>0</v>
      </c>
      <c r="G21" s="66">
        <f t="shared" si="4"/>
        <v>0</v>
      </c>
      <c r="H21" s="33">
        <f>H22</f>
        <v>0</v>
      </c>
      <c r="I21" s="34"/>
      <c r="J21" s="34">
        <f>J22</f>
        <v>0</v>
      </c>
      <c r="K21" s="73"/>
      <c r="L21" s="33">
        <f>L22</f>
        <v>0</v>
      </c>
      <c r="M21" s="67"/>
      <c r="N21" s="34">
        <f>N22</f>
        <v>0</v>
      </c>
      <c r="O21" s="28"/>
    </row>
    <row r="22" spans="1:15" x14ac:dyDescent="0.25">
      <c r="A22" s="55"/>
      <c r="B22" s="89"/>
      <c r="C22" s="57" t="s">
        <v>142</v>
      </c>
      <c r="D22" s="7">
        <f t="shared" si="4"/>
        <v>0</v>
      </c>
      <c r="E22" s="8">
        <f t="shared" si="4"/>
        <v>0</v>
      </c>
      <c r="F22" s="8">
        <f t="shared" si="4"/>
        <v>0</v>
      </c>
      <c r="G22" s="66">
        <f t="shared" si="4"/>
        <v>0</v>
      </c>
      <c r="H22" s="33">
        <v>0</v>
      </c>
      <c r="I22" s="34"/>
      <c r="J22" s="34">
        <v>0</v>
      </c>
      <c r="K22" s="73"/>
      <c r="L22" s="77">
        <v>0</v>
      </c>
      <c r="M22" s="67"/>
      <c r="N22" s="67">
        <v>0</v>
      </c>
      <c r="O22" s="28"/>
    </row>
    <row r="23" spans="1:15" x14ac:dyDescent="0.25">
      <c r="A23" s="153" t="s">
        <v>152</v>
      </c>
      <c r="B23" s="154"/>
      <c r="C23" s="155"/>
      <c r="D23" s="7">
        <f t="shared" si="4"/>
        <v>0</v>
      </c>
      <c r="E23" s="8">
        <f t="shared" si="4"/>
        <v>21000000</v>
      </c>
      <c r="F23" s="8">
        <f t="shared" si="4"/>
        <v>0</v>
      </c>
      <c r="G23" s="9">
        <f t="shared" si="4"/>
        <v>50910866</v>
      </c>
      <c r="H23" s="33">
        <v>0</v>
      </c>
      <c r="I23" s="34">
        <f>H24</f>
        <v>21000000</v>
      </c>
      <c r="J23" s="34">
        <v>0</v>
      </c>
      <c r="K23" s="73">
        <f>J24</f>
        <v>50910866</v>
      </c>
      <c r="L23" s="33">
        <v>0</v>
      </c>
      <c r="M23" s="34">
        <f>L24</f>
        <v>0</v>
      </c>
      <c r="N23" s="34">
        <v>0</v>
      </c>
      <c r="O23" s="73">
        <f>N24</f>
        <v>0</v>
      </c>
    </row>
    <row r="24" spans="1:15" x14ac:dyDescent="0.25">
      <c r="A24" s="54"/>
      <c r="B24" s="156" t="s">
        <v>146</v>
      </c>
      <c r="C24" s="157"/>
      <c r="D24" s="7">
        <f>H24+L24</f>
        <v>21000000</v>
      </c>
      <c r="E24" s="8"/>
      <c r="F24" s="8"/>
      <c r="G24" s="9"/>
      <c r="H24" s="33">
        <f>H25</f>
        <v>21000000</v>
      </c>
      <c r="I24" s="34"/>
      <c r="J24" s="34">
        <f>J25</f>
        <v>50910866</v>
      </c>
      <c r="K24" s="73"/>
      <c r="L24" s="33">
        <f>L25</f>
        <v>0</v>
      </c>
      <c r="M24" s="67"/>
      <c r="N24" s="34">
        <f>N25</f>
        <v>0</v>
      </c>
      <c r="O24" s="28"/>
    </row>
    <row r="25" spans="1:15" x14ac:dyDescent="0.25">
      <c r="A25" s="55"/>
      <c r="B25" s="89"/>
      <c r="C25" s="57" t="s">
        <v>14</v>
      </c>
      <c r="D25" s="7">
        <f>H25+L25</f>
        <v>21000000</v>
      </c>
      <c r="E25" s="8">
        <f>I25+M25</f>
        <v>0</v>
      </c>
      <c r="F25" s="8">
        <f>J25+N25</f>
        <v>50910866</v>
      </c>
      <c r="G25" s="9">
        <f>K25+O25</f>
        <v>0</v>
      </c>
      <c r="H25" s="33">
        <v>21000000</v>
      </c>
      <c r="I25" s="34"/>
      <c r="J25" s="34">
        <v>50910866</v>
      </c>
      <c r="K25" s="73"/>
      <c r="L25" s="77">
        <v>0</v>
      </c>
      <c r="M25" s="67"/>
      <c r="N25" s="67">
        <v>0</v>
      </c>
      <c r="O25" s="28"/>
    </row>
    <row r="26" spans="1:15" x14ac:dyDescent="0.25">
      <c r="A26" s="158" t="s">
        <v>150</v>
      </c>
      <c r="B26" s="159"/>
      <c r="C26" s="160"/>
      <c r="D26" s="16"/>
      <c r="E26" s="15">
        <f>I26+M26</f>
        <v>-162267500</v>
      </c>
      <c r="F26" s="15"/>
      <c r="G26" s="17">
        <f>K26+O26</f>
        <v>-177573062</v>
      </c>
      <c r="H26" s="81"/>
      <c r="I26" s="82">
        <f>I27+I65+I69</f>
        <v>-160171350</v>
      </c>
      <c r="J26" s="82"/>
      <c r="K26" s="82">
        <f>K27+K65+K69</f>
        <v>-172469162</v>
      </c>
      <c r="L26" s="84"/>
      <c r="M26" s="82">
        <f>M27+M65+M69</f>
        <v>-2096150</v>
      </c>
      <c r="N26" s="85"/>
      <c r="O26" s="83">
        <f>O27+O65+O69</f>
        <v>-5103900</v>
      </c>
    </row>
    <row r="27" spans="1:15" x14ac:dyDescent="0.25">
      <c r="A27" s="153" t="s">
        <v>153</v>
      </c>
      <c r="B27" s="154"/>
      <c r="C27" s="155"/>
      <c r="D27" s="7">
        <f t="shared" si="3"/>
        <v>0</v>
      </c>
      <c r="E27" s="8">
        <f t="shared" si="1"/>
        <v>-162267500</v>
      </c>
      <c r="F27" s="8">
        <f t="shared" si="1"/>
        <v>0</v>
      </c>
      <c r="G27" s="9">
        <f t="shared" si="2"/>
        <v>-177573062</v>
      </c>
      <c r="H27" s="26"/>
      <c r="I27" s="27">
        <f>H28+H30+H33+H58</f>
        <v>-160171350</v>
      </c>
      <c r="J27" s="27"/>
      <c r="K27" s="71">
        <f>J28+J30+J33+J58</f>
        <v>-172469162</v>
      </c>
      <c r="L27" s="77"/>
      <c r="M27" s="27">
        <f>L28+L30+L33+L58</f>
        <v>-2096150</v>
      </c>
      <c r="N27" s="67"/>
      <c r="O27" s="71">
        <f>N28+N30+N33+N58</f>
        <v>-5103900</v>
      </c>
    </row>
    <row r="28" spans="1:15" x14ac:dyDescent="0.25">
      <c r="A28" s="54"/>
      <c r="B28" s="154" t="s">
        <v>72</v>
      </c>
      <c r="C28" s="155"/>
      <c r="D28" s="7">
        <f t="shared" si="3"/>
        <v>-7617490</v>
      </c>
      <c r="E28" s="8">
        <f t="shared" si="1"/>
        <v>0</v>
      </c>
      <c r="F28" s="8">
        <f t="shared" si="1"/>
        <v>-19999000</v>
      </c>
      <c r="G28" s="9">
        <f t="shared" si="2"/>
        <v>0</v>
      </c>
      <c r="H28" s="26">
        <f>-H29</f>
        <v>-7617490</v>
      </c>
      <c r="I28" s="27"/>
      <c r="J28" s="27">
        <v>-19999000</v>
      </c>
      <c r="K28" s="71"/>
      <c r="L28" s="26">
        <f>-L29</f>
        <v>0</v>
      </c>
      <c r="M28" s="67"/>
      <c r="N28" s="27">
        <f>-N29</f>
        <v>0</v>
      </c>
      <c r="O28" s="28"/>
    </row>
    <row r="29" spans="1:15" x14ac:dyDescent="0.25">
      <c r="A29" s="54"/>
      <c r="B29" s="88"/>
      <c r="C29" s="56" t="s">
        <v>69</v>
      </c>
      <c r="D29" s="7">
        <f t="shared" si="3"/>
        <v>7617490</v>
      </c>
      <c r="E29" s="8">
        <f t="shared" si="1"/>
        <v>0</v>
      </c>
      <c r="F29" s="8">
        <f t="shared" si="1"/>
        <v>19999000</v>
      </c>
      <c r="G29" s="9">
        <f t="shared" si="2"/>
        <v>0</v>
      </c>
      <c r="H29" s="26">
        <v>7617490</v>
      </c>
      <c r="I29" s="27"/>
      <c r="J29" s="27">
        <v>19999000</v>
      </c>
      <c r="K29" s="71"/>
      <c r="L29" s="77">
        <v>0</v>
      </c>
      <c r="M29" s="67"/>
      <c r="N29" s="67">
        <v>0</v>
      </c>
      <c r="O29" s="28"/>
    </row>
    <row r="30" spans="1:15" x14ac:dyDescent="0.25">
      <c r="A30" s="54"/>
      <c r="B30" s="154" t="s">
        <v>111</v>
      </c>
      <c r="C30" s="155"/>
      <c r="D30" s="7">
        <f t="shared" si="3"/>
        <v>-107531850</v>
      </c>
      <c r="E30" s="8">
        <f t="shared" si="1"/>
        <v>0</v>
      </c>
      <c r="F30" s="8">
        <f t="shared" si="1"/>
        <v>-106975010</v>
      </c>
      <c r="G30" s="9">
        <f t="shared" si="2"/>
        <v>0</v>
      </c>
      <c r="H30" s="26">
        <f>-(H31+H32)</f>
        <v>-107531850</v>
      </c>
      <c r="I30" s="27"/>
      <c r="J30" s="27">
        <v>-106975010</v>
      </c>
      <c r="K30" s="71"/>
      <c r="L30" s="26">
        <f>-(L31+L32)</f>
        <v>0</v>
      </c>
      <c r="M30" s="67"/>
      <c r="N30" s="27">
        <f>-(N31+N32)</f>
        <v>0</v>
      </c>
      <c r="O30" s="28"/>
    </row>
    <row r="31" spans="1:15" x14ac:dyDescent="0.25">
      <c r="A31" s="54"/>
      <c r="B31" s="88"/>
      <c r="C31" s="56" t="s">
        <v>114</v>
      </c>
      <c r="D31" s="7">
        <f t="shared" si="3"/>
        <v>107531850</v>
      </c>
      <c r="E31" s="8">
        <f t="shared" si="1"/>
        <v>0</v>
      </c>
      <c r="F31" s="8">
        <f t="shared" si="1"/>
        <v>106975010</v>
      </c>
      <c r="G31" s="9">
        <f t="shared" si="2"/>
        <v>0</v>
      </c>
      <c r="H31" s="26">
        <v>107531850</v>
      </c>
      <c r="I31" s="27"/>
      <c r="J31" s="27">
        <v>106975010</v>
      </c>
      <c r="K31" s="71"/>
      <c r="L31" s="77">
        <v>0</v>
      </c>
      <c r="M31" s="67"/>
      <c r="N31" s="67">
        <v>0</v>
      </c>
      <c r="O31" s="28"/>
    </row>
    <row r="32" spans="1:15" x14ac:dyDescent="0.25">
      <c r="A32" s="54"/>
      <c r="B32" s="88"/>
      <c r="C32" s="56" t="s">
        <v>115</v>
      </c>
      <c r="D32" s="7">
        <f t="shared" si="3"/>
        <v>0</v>
      </c>
      <c r="E32" s="8">
        <f t="shared" si="1"/>
        <v>0</v>
      </c>
      <c r="F32" s="8">
        <f t="shared" si="1"/>
        <v>0</v>
      </c>
      <c r="G32" s="9">
        <f t="shared" si="2"/>
        <v>0</v>
      </c>
      <c r="H32" s="26">
        <v>0</v>
      </c>
      <c r="I32" s="27"/>
      <c r="J32" s="27">
        <v>0</v>
      </c>
      <c r="K32" s="71"/>
      <c r="L32" s="77">
        <v>0</v>
      </c>
      <c r="M32" s="67"/>
      <c r="N32" s="67">
        <v>0</v>
      </c>
      <c r="O32" s="28"/>
    </row>
    <row r="33" spans="1:15" x14ac:dyDescent="0.25">
      <c r="A33" s="54"/>
      <c r="B33" s="154" t="s">
        <v>112</v>
      </c>
      <c r="C33" s="155"/>
      <c r="D33" s="7">
        <f t="shared" si="3"/>
        <v>-35350667</v>
      </c>
      <c r="E33" s="8">
        <v>0</v>
      </c>
      <c r="F33" s="65">
        <f t="shared" si="3"/>
        <v>-36407184</v>
      </c>
      <c r="G33" s="9">
        <v>0</v>
      </c>
      <c r="H33" s="26">
        <f>-SUM(H34:H57)</f>
        <v>-35320427</v>
      </c>
      <c r="I33" s="27"/>
      <c r="J33" s="27">
        <v>-36344684</v>
      </c>
      <c r="K33" s="71"/>
      <c r="L33" s="26">
        <f>-SUM(L34:L57)</f>
        <v>-30240</v>
      </c>
      <c r="M33" s="67"/>
      <c r="N33" s="27">
        <f>-SUM(N34:N57)</f>
        <v>-62500</v>
      </c>
      <c r="O33" s="28"/>
    </row>
    <row r="34" spans="1:15" x14ac:dyDescent="0.25">
      <c r="A34" s="54"/>
      <c r="B34" s="88"/>
      <c r="C34" s="56" t="s">
        <v>116</v>
      </c>
      <c r="D34" s="7">
        <f t="shared" si="3"/>
        <v>5825460</v>
      </c>
      <c r="E34" s="8">
        <f t="shared" si="1"/>
        <v>0</v>
      </c>
      <c r="F34" s="8">
        <f t="shared" si="1"/>
        <v>9673350</v>
      </c>
      <c r="G34" s="9">
        <f t="shared" si="2"/>
        <v>0</v>
      </c>
      <c r="H34" s="26">
        <v>5825460</v>
      </c>
      <c r="I34" s="27"/>
      <c r="J34" s="27">
        <v>9673350</v>
      </c>
      <c r="K34" s="71"/>
      <c r="L34" s="77">
        <v>0</v>
      </c>
      <c r="M34" s="67"/>
      <c r="N34" s="67">
        <v>0</v>
      </c>
      <c r="O34" s="28"/>
    </row>
    <row r="35" spans="1:15" x14ac:dyDescent="0.25">
      <c r="A35" s="54"/>
      <c r="B35" s="88"/>
      <c r="C35" s="56" t="s">
        <v>117</v>
      </c>
      <c r="D35" s="7">
        <f t="shared" si="3"/>
        <v>2406103</v>
      </c>
      <c r="E35" s="8">
        <f t="shared" si="1"/>
        <v>0</v>
      </c>
      <c r="F35" s="8">
        <f t="shared" si="1"/>
        <v>2360662</v>
      </c>
      <c r="G35" s="9">
        <f t="shared" si="2"/>
        <v>0</v>
      </c>
      <c r="H35" s="26">
        <v>2406103</v>
      </c>
      <c r="I35" s="27"/>
      <c r="J35" s="27">
        <v>2360662</v>
      </c>
      <c r="K35" s="71"/>
      <c r="L35" s="77">
        <v>0</v>
      </c>
      <c r="M35" s="67"/>
      <c r="N35" s="67">
        <v>0</v>
      </c>
      <c r="O35" s="28"/>
    </row>
    <row r="36" spans="1:15" x14ac:dyDescent="0.25">
      <c r="A36" s="54"/>
      <c r="B36" s="88"/>
      <c r="C36" s="56" t="s">
        <v>118</v>
      </c>
      <c r="D36" s="7">
        <f t="shared" si="3"/>
        <v>27620</v>
      </c>
      <c r="E36" s="8">
        <f t="shared" si="1"/>
        <v>0</v>
      </c>
      <c r="F36" s="8">
        <f t="shared" si="1"/>
        <v>138680</v>
      </c>
      <c r="G36" s="9">
        <f t="shared" si="2"/>
        <v>0</v>
      </c>
      <c r="H36" s="26">
        <v>27620</v>
      </c>
      <c r="I36" s="27"/>
      <c r="J36" s="27">
        <v>138680</v>
      </c>
      <c r="K36" s="71"/>
      <c r="L36" s="77">
        <v>0</v>
      </c>
      <c r="M36" s="67"/>
      <c r="N36" s="67">
        <v>0</v>
      </c>
      <c r="O36" s="28"/>
    </row>
    <row r="37" spans="1:15" x14ac:dyDescent="0.25">
      <c r="A37" s="54"/>
      <c r="B37" s="88"/>
      <c r="C37" s="56" t="s">
        <v>119</v>
      </c>
      <c r="D37" s="7">
        <f t="shared" si="3"/>
        <v>4295094</v>
      </c>
      <c r="E37" s="8">
        <f t="shared" si="1"/>
        <v>0</v>
      </c>
      <c r="F37" s="8">
        <f t="shared" si="1"/>
        <v>347636</v>
      </c>
      <c r="G37" s="9">
        <f t="shared" si="2"/>
        <v>0</v>
      </c>
      <c r="H37" s="26">
        <v>4295094</v>
      </c>
      <c r="I37" s="27"/>
      <c r="J37" s="27">
        <v>347636</v>
      </c>
      <c r="K37" s="71"/>
      <c r="L37" s="77">
        <v>0</v>
      </c>
      <c r="M37" s="67"/>
      <c r="N37" s="67">
        <v>0</v>
      </c>
      <c r="O37" s="28"/>
    </row>
    <row r="38" spans="1:15" x14ac:dyDescent="0.25">
      <c r="A38" s="54"/>
      <c r="B38" s="88"/>
      <c r="C38" s="56" t="s">
        <v>120</v>
      </c>
      <c r="D38" s="7">
        <f>H38+L38</f>
        <v>0</v>
      </c>
      <c r="E38" s="8">
        <f>I38+M38</f>
        <v>0</v>
      </c>
      <c r="F38" s="8">
        <f>J38+N38</f>
        <v>62500</v>
      </c>
      <c r="G38" s="9">
        <f>K38+O38</f>
        <v>0</v>
      </c>
      <c r="H38" s="26">
        <v>0</v>
      </c>
      <c r="I38" s="27"/>
      <c r="J38" s="27">
        <v>0</v>
      </c>
      <c r="K38" s="71"/>
      <c r="L38" s="77">
        <v>0</v>
      </c>
      <c r="M38" s="67"/>
      <c r="N38" s="67">
        <v>62500</v>
      </c>
      <c r="O38" s="28"/>
    </row>
    <row r="39" spans="1:15" x14ac:dyDescent="0.25">
      <c r="A39" s="54"/>
      <c r="B39" s="88"/>
      <c r="C39" s="56" t="s">
        <v>121</v>
      </c>
      <c r="D39" s="7">
        <f t="shared" si="3"/>
        <v>0</v>
      </c>
      <c r="E39" s="8">
        <f t="shared" si="1"/>
        <v>0</v>
      </c>
      <c r="F39" s="8">
        <f t="shared" si="1"/>
        <v>0</v>
      </c>
      <c r="G39" s="9">
        <f t="shared" si="2"/>
        <v>0</v>
      </c>
      <c r="H39" s="26">
        <v>0</v>
      </c>
      <c r="I39" s="27"/>
      <c r="J39" s="27">
        <v>0</v>
      </c>
      <c r="K39" s="71"/>
      <c r="L39" s="77">
        <v>0</v>
      </c>
      <c r="M39" s="67"/>
      <c r="N39" s="67">
        <v>0</v>
      </c>
      <c r="O39" s="28"/>
    </row>
    <row r="40" spans="1:15" x14ac:dyDescent="0.25">
      <c r="A40" s="54"/>
      <c r="B40" s="88"/>
      <c r="C40" s="56" t="s">
        <v>122</v>
      </c>
      <c r="D40" s="7">
        <f t="shared" si="3"/>
        <v>0</v>
      </c>
      <c r="E40" s="8">
        <f t="shared" si="1"/>
        <v>0</v>
      </c>
      <c r="F40" s="8">
        <f t="shared" si="1"/>
        <v>0</v>
      </c>
      <c r="G40" s="9">
        <f t="shared" si="2"/>
        <v>0</v>
      </c>
      <c r="H40" s="26">
        <v>0</v>
      </c>
      <c r="I40" s="27"/>
      <c r="J40" s="27">
        <v>0</v>
      </c>
      <c r="K40" s="71"/>
      <c r="L40" s="77">
        <v>0</v>
      </c>
      <c r="M40" s="67"/>
      <c r="N40" s="67">
        <v>0</v>
      </c>
      <c r="O40" s="28"/>
    </row>
    <row r="41" spans="1:15" x14ac:dyDescent="0.25">
      <c r="A41" s="54"/>
      <c r="B41" s="88"/>
      <c r="C41" s="56" t="s">
        <v>123</v>
      </c>
      <c r="D41" s="7">
        <f>H41+L41</f>
        <v>9800000</v>
      </c>
      <c r="E41" s="8">
        <f>I41+M41</f>
        <v>0</v>
      </c>
      <c r="F41" s="8">
        <f>J41+N41</f>
        <v>2980000</v>
      </c>
      <c r="G41" s="9">
        <f>K41+O41</f>
        <v>0</v>
      </c>
      <c r="H41" s="26">
        <v>9800000</v>
      </c>
      <c r="I41" s="27"/>
      <c r="J41" s="27">
        <v>2980000</v>
      </c>
      <c r="K41" s="71"/>
      <c r="L41" s="77">
        <v>0</v>
      </c>
      <c r="M41" s="67"/>
      <c r="N41" s="67">
        <v>0</v>
      </c>
      <c r="O41" s="28"/>
    </row>
    <row r="42" spans="1:15" x14ac:dyDescent="0.25">
      <c r="A42" s="54"/>
      <c r="B42" s="88"/>
      <c r="C42" s="56" t="s">
        <v>124</v>
      </c>
      <c r="D42" s="7">
        <f t="shared" si="3"/>
        <v>300240</v>
      </c>
      <c r="E42" s="8">
        <f t="shared" si="1"/>
        <v>0</v>
      </c>
      <c r="F42" s="8">
        <f t="shared" si="1"/>
        <v>0</v>
      </c>
      <c r="G42" s="9">
        <f t="shared" si="2"/>
        <v>0</v>
      </c>
      <c r="H42" s="26">
        <v>270000</v>
      </c>
      <c r="I42" s="27"/>
      <c r="J42" s="27">
        <v>0</v>
      </c>
      <c r="K42" s="71"/>
      <c r="L42" s="77">
        <v>30240</v>
      </c>
      <c r="M42" s="67"/>
      <c r="N42" s="67">
        <v>0</v>
      </c>
      <c r="O42" s="28"/>
    </row>
    <row r="43" spans="1:15" x14ac:dyDescent="0.25">
      <c r="A43" s="54"/>
      <c r="B43" s="88"/>
      <c r="C43" s="56" t="s">
        <v>125</v>
      </c>
      <c r="D43" s="7">
        <f t="shared" si="3"/>
        <v>80000</v>
      </c>
      <c r="E43" s="8">
        <f t="shared" si="1"/>
        <v>0</v>
      </c>
      <c r="F43" s="8">
        <f t="shared" si="1"/>
        <v>80000</v>
      </c>
      <c r="G43" s="9">
        <f t="shared" si="2"/>
        <v>0</v>
      </c>
      <c r="H43" s="26">
        <v>80000</v>
      </c>
      <c r="I43" s="27"/>
      <c r="J43" s="27">
        <v>80000</v>
      </c>
      <c r="K43" s="71"/>
      <c r="L43" s="77">
        <v>0</v>
      </c>
      <c r="M43" s="67"/>
      <c r="N43" s="67">
        <v>0</v>
      </c>
      <c r="O43" s="28"/>
    </row>
    <row r="44" spans="1:15" x14ac:dyDescent="0.25">
      <c r="A44" s="54"/>
      <c r="B44" s="88"/>
      <c r="C44" s="56" t="s">
        <v>126</v>
      </c>
      <c r="D44" s="7">
        <f t="shared" si="3"/>
        <v>280100</v>
      </c>
      <c r="E44" s="8">
        <f t="shared" si="1"/>
        <v>0</v>
      </c>
      <c r="F44" s="8">
        <f t="shared" si="1"/>
        <v>322228</v>
      </c>
      <c r="G44" s="9">
        <f t="shared" si="2"/>
        <v>0</v>
      </c>
      <c r="H44" s="26">
        <v>280100</v>
      </c>
      <c r="I44" s="27"/>
      <c r="J44" s="27">
        <v>322228</v>
      </c>
      <c r="K44" s="71"/>
      <c r="L44" s="77">
        <v>0</v>
      </c>
      <c r="M44" s="67"/>
      <c r="N44" s="67">
        <v>0</v>
      </c>
      <c r="O44" s="28"/>
    </row>
    <row r="45" spans="1:15" x14ac:dyDescent="0.25">
      <c r="A45" s="55"/>
      <c r="B45" s="89"/>
      <c r="C45" s="57" t="s">
        <v>127</v>
      </c>
      <c r="D45" s="7">
        <f t="shared" si="3"/>
        <v>0</v>
      </c>
      <c r="E45" s="8">
        <f t="shared" si="1"/>
        <v>0</v>
      </c>
      <c r="F45" s="8">
        <f t="shared" si="1"/>
        <v>0</v>
      </c>
      <c r="G45" s="9">
        <f t="shared" si="2"/>
        <v>0</v>
      </c>
      <c r="H45" s="26">
        <v>0</v>
      </c>
      <c r="I45" s="27"/>
      <c r="J45" s="27">
        <v>0</v>
      </c>
      <c r="K45" s="71"/>
      <c r="L45" s="77">
        <v>0</v>
      </c>
      <c r="M45" s="67"/>
      <c r="N45" s="67">
        <v>0</v>
      </c>
      <c r="O45" s="28"/>
    </row>
    <row r="46" spans="1:15" x14ac:dyDescent="0.25">
      <c r="A46" s="54"/>
      <c r="B46" s="88"/>
      <c r="C46" s="56" t="s">
        <v>128</v>
      </c>
      <c r="D46" s="7">
        <f t="shared" si="3"/>
        <v>2769164</v>
      </c>
      <c r="E46" s="8">
        <f t="shared" si="1"/>
        <v>0</v>
      </c>
      <c r="F46" s="8">
        <f t="shared" si="1"/>
        <v>4148000</v>
      </c>
      <c r="G46" s="9">
        <f t="shared" si="2"/>
        <v>0</v>
      </c>
      <c r="H46" s="26">
        <v>2769164</v>
      </c>
      <c r="I46" s="27"/>
      <c r="J46" s="27">
        <v>4148000</v>
      </c>
      <c r="K46" s="71"/>
      <c r="L46" s="77">
        <v>0</v>
      </c>
      <c r="M46" s="67"/>
      <c r="N46" s="67">
        <v>0</v>
      </c>
      <c r="O46" s="28"/>
    </row>
    <row r="47" spans="1:15" x14ac:dyDescent="0.25">
      <c r="A47" s="54"/>
      <c r="B47" s="88"/>
      <c r="C47" s="56" t="s">
        <v>129</v>
      </c>
      <c r="D47" s="7">
        <f t="shared" si="3"/>
        <v>0</v>
      </c>
      <c r="E47" s="8">
        <f t="shared" si="1"/>
        <v>0</v>
      </c>
      <c r="F47" s="8">
        <f t="shared" si="1"/>
        <v>0</v>
      </c>
      <c r="G47" s="9">
        <f t="shared" si="2"/>
        <v>0</v>
      </c>
      <c r="H47" s="26">
        <v>0</v>
      </c>
      <c r="I47" s="27"/>
      <c r="J47" s="27">
        <v>0</v>
      </c>
      <c r="K47" s="71"/>
      <c r="L47" s="77">
        <v>0</v>
      </c>
      <c r="M47" s="67"/>
      <c r="N47" s="67">
        <v>0</v>
      </c>
      <c r="O47" s="28"/>
    </row>
    <row r="48" spans="1:15" x14ac:dyDescent="0.25">
      <c r="A48" s="55"/>
      <c r="B48" s="89"/>
      <c r="C48" s="57" t="s">
        <v>130</v>
      </c>
      <c r="D48" s="7">
        <f t="shared" si="3"/>
        <v>0</v>
      </c>
      <c r="E48" s="8">
        <f t="shared" si="1"/>
        <v>0</v>
      </c>
      <c r="F48" s="8">
        <f t="shared" si="1"/>
        <v>0</v>
      </c>
      <c r="G48" s="9">
        <f t="shared" si="2"/>
        <v>0</v>
      </c>
      <c r="H48" s="26">
        <v>0</v>
      </c>
      <c r="I48" s="27"/>
      <c r="J48" s="27">
        <v>0</v>
      </c>
      <c r="K48" s="71"/>
      <c r="L48" s="77">
        <v>0</v>
      </c>
      <c r="M48" s="67"/>
      <c r="N48" s="67">
        <v>0</v>
      </c>
      <c r="O48" s="28"/>
    </row>
    <row r="49" spans="1:15" x14ac:dyDescent="0.25">
      <c r="A49" s="54"/>
      <c r="B49" s="88"/>
      <c r="C49" s="56" t="s">
        <v>131</v>
      </c>
      <c r="D49" s="7">
        <f t="shared" si="3"/>
        <v>980000</v>
      </c>
      <c r="E49" s="8">
        <f t="shared" si="1"/>
        <v>0</v>
      </c>
      <c r="F49" s="8">
        <f t="shared" si="1"/>
        <v>3993316</v>
      </c>
      <c r="G49" s="9">
        <f t="shared" si="2"/>
        <v>0</v>
      </c>
      <c r="H49" s="26">
        <v>980000</v>
      </c>
      <c r="I49" s="27"/>
      <c r="J49" s="27">
        <v>3993316</v>
      </c>
      <c r="K49" s="71"/>
      <c r="L49" s="77">
        <v>0</v>
      </c>
      <c r="M49" s="67"/>
      <c r="N49" s="67">
        <v>0</v>
      </c>
      <c r="O49" s="28"/>
    </row>
    <row r="50" spans="1:15" x14ac:dyDescent="0.25">
      <c r="A50" s="54"/>
      <c r="B50" s="88"/>
      <c r="C50" s="56" t="s">
        <v>132</v>
      </c>
      <c r="D50" s="7">
        <f t="shared" si="3"/>
        <v>4744886</v>
      </c>
      <c r="E50" s="8">
        <f t="shared" si="1"/>
        <v>0</v>
      </c>
      <c r="F50" s="8">
        <f t="shared" si="1"/>
        <v>9875352</v>
      </c>
      <c r="G50" s="9">
        <f t="shared" si="2"/>
        <v>0</v>
      </c>
      <c r="H50" s="26">
        <v>4744886</v>
      </c>
      <c r="I50" s="27"/>
      <c r="J50" s="27">
        <v>9875352</v>
      </c>
      <c r="K50" s="71"/>
      <c r="L50" s="77">
        <v>0</v>
      </c>
      <c r="M50" s="67"/>
      <c r="N50" s="67">
        <v>0</v>
      </c>
      <c r="O50" s="28"/>
    </row>
    <row r="51" spans="1:15" s="29" customFormat="1" x14ac:dyDescent="0.25">
      <c r="A51" s="54"/>
      <c r="B51" s="88"/>
      <c r="C51" s="56" t="s">
        <v>133</v>
      </c>
      <c r="D51" s="7">
        <f t="shared" si="3"/>
        <v>342000</v>
      </c>
      <c r="E51" s="8">
        <f t="shared" si="3"/>
        <v>0</v>
      </c>
      <c r="F51" s="8">
        <f t="shared" si="3"/>
        <v>753460</v>
      </c>
      <c r="G51" s="9">
        <f t="shared" si="2"/>
        <v>0</v>
      </c>
      <c r="H51" s="26">
        <v>342000</v>
      </c>
      <c r="I51" s="27"/>
      <c r="J51" s="27">
        <v>753460</v>
      </c>
      <c r="K51" s="71"/>
      <c r="L51" s="77">
        <v>0</v>
      </c>
      <c r="M51" s="67"/>
      <c r="N51" s="67">
        <v>0</v>
      </c>
      <c r="O51" s="28"/>
    </row>
    <row r="52" spans="1:15" s="29" customFormat="1" x14ac:dyDescent="0.25">
      <c r="A52" s="54"/>
      <c r="B52" s="88"/>
      <c r="C52" s="56" t="s">
        <v>134</v>
      </c>
      <c r="D52" s="7">
        <f t="shared" ref="D52:F53" si="5">H52+L52</f>
        <v>1500000</v>
      </c>
      <c r="E52" s="8">
        <f t="shared" si="5"/>
        <v>0</v>
      </c>
      <c r="F52" s="8">
        <f t="shared" si="5"/>
        <v>1672000</v>
      </c>
      <c r="G52" s="9">
        <f t="shared" si="2"/>
        <v>0</v>
      </c>
      <c r="H52" s="26">
        <v>1500000</v>
      </c>
      <c r="I52" s="27"/>
      <c r="J52" s="27">
        <v>1672000</v>
      </c>
      <c r="K52" s="71"/>
      <c r="L52" s="77">
        <v>0</v>
      </c>
      <c r="M52" s="67"/>
      <c r="N52" s="67">
        <v>0</v>
      </c>
      <c r="O52" s="28"/>
    </row>
    <row r="53" spans="1:15" s="29" customFormat="1" x14ac:dyDescent="0.25">
      <c r="A53" s="99"/>
      <c r="B53" s="100"/>
      <c r="C53" s="101" t="s">
        <v>177</v>
      </c>
      <c r="D53" s="7">
        <f t="shared" si="5"/>
        <v>2000000</v>
      </c>
      <c r="E53" s="8">
        <f t="shared" si="5"/>
        <v>0</v>
      </c>
      <c r="F53" s="8">
        <f t="shared" si="5"/>
        <v>0</v>
      </c>
      <c r="G53" s="9">
        <f t="shared" si="2"/>
        <v>0</v>
      </c>
      <c r="H53" s="26">
        <v>2000000</v>
      </c>
      <c r="I53" s="27"/>
      <c r="J53" s="27">
        <v>0</v>
      </c>
      <c r="K53" s="71"/>
      <c r="L53" s="77">
        <v>0</v>
      </c>
      <c r="M53" s="67"/>
      <c r="N53" s="67">
        <v>0</v>
      </c>
      <c r="O53" s="28"/>
    </row>
    <row r="54" spans="1:15" x14ac:dyDescent="0.25">
      <c r="A54" s="54"/>
      <c r="B54" s="88"/>
      <c r="C54" s="56" t="s">
        <v>178</v>
      </c>
      <c r="D54" s="7">
        <f t="shared" si="3"/>
        <v>0</v>
      </c>
      <c r="E54" s="8">
        <f t="shared" si="3"/>
        <v>0</v>
      </c>
      <c r="F54" s="8">
        <f t="shared" si="3"/>
        <v>0</v>
      </c>
      <c r="G54" s="9">
        <f t="shared" si="2"/>
        <v>0</v>
      </c>
      <c r="H54" s="26">
        <v>0</v>
      </c>
      <c r="I54" s="27"/>
      <c r="J54" s="27">
        <v>0</v>
      </c>
      <c r="K54" s="71"/>
      <c r="L54" s="77">
        <v>0</v>
      </c>
      <c r="M54" s="67"/>
      <c r="N54" s="67">
        <v>0</v>
      </c>
      <c r="O54" s="28"/>
    </row>
    <row r="55" spans="1:15" x14ac:dyDescent="0.25">
      <c r="A55" s="54"/>
      <c r="B55" s="88"/>
      <c r="C55" s="56" t="s">
        <v>179</v>
      </c>
      <c r="D55" s="7">
        <f t="shared" ref="D55:F72" si="6">H55+L55</f>
        <v>0</v>
      </c>
      <c r="E55" s="8">
        <f t="shared" si="6"/>
        <v>0</v>
      </c>
      <c r="F55" s="8">
        <f t="shared" si="6"/>
        <v>0</v>
      </c>
      <c r="G55" s="9">
        <f t="shared" si="2"/>
        <v>0</v>
      </c>
      <c r="H55" s="26">
        <v>0</v>
      </c>
      <c r="I55" s="27"/>
      <c r="J55" s="27">
        <v>0</v>
      </c>
      <c r="K55" s="71"/>
      <c r="L55" s="77">
        <v>0</v>
      </c>
      <c r="M55" s="67"/>
      <c r="N55" s="67">
        <v>0</v>
      </c>
      <c r="O55" s="28"/>
    </row>
    <row r="56" spans="1:15" x14ac:dyDescent="0.25">
      <c r="A56" s="55"/>
      <c r="B56" s="89"/>
      <c r="C56" s="57" t="s">
        <v>180</v>
      </c>
      <c r="D56" s="7">
        <f t="shared" si="6"/>
        <v>0</v>
      </c>
      <c r="E56" s="8">
        <f t="shared" si="6"/>
        <v>0</v>
      </c>
      <c r="F56" s="8">
        <f t="shared" si="6"/>
        <v>0</v>
      </c>
      <c r="G56" s="9">
        <f t="shared" si="2"/>
        <v>0</v>
      </c>
      <c r="H56" s="26">
        <v>0</v>
      </c>
      <c r="I56" s="27"/>
      <c r="J56" s="27">
        <v>0</v>
      </c>
      <c r="K56" s="71"/>
      <c r="L56" s="77">
        <v>0</v>
      </c>
      <c r="M56" s="67"/>
      <c r="N56" s="67">
        <v>0</v>
      </c>
      <c r="O56" s="28"/>
    </row>
    <row r="57" spans="1:15" x14ac:dyDescent="0.25">
      <c r="A57" s="55"/>
      <c r="B57" s="89"/>
      <c r="C57" s="57" t="s">
        <v>181</v>
      </c>
      <c r="D57" s="7">
        <f t="shared" si="6"/>
        <v>0</v>
      </c>
      <c r="E57" s="8">
        <f t="shared" si="6"/>
        <v>0</v>
      </c>
      <c r="F57" s="8">
        <f t="shared" si="6"/>
        <v>0</v>
      </c>
      <c r="G57" s="9">
        <f t="shared" si="2"/>
        <v>0</v>
      </c>
      <c r="H57" s="26">
        <v>0</v>
      </c>
      <c r="I57" s="27"/>
      <c r="J57" s="27">
        <v>0</v>
      </c>
      <c r="K57" s="71"/>
      <c r="L57" s="77">
        <v>0</v>
      </c>
      <c r="M57" s="67"/>
      <c r="N57" s="67">
        <v>0</v>
      </c>
      <c r="O57" s="28"/>
    </row>
    <row r="58" spans="1:15" x14ac:dyDescent="0.25">
      <c r="A58" s="54"/>
      <c r="B58" s="154" t="s">
        <v>113</v>
      </c>
      <c r="C58" s="155"/>
      <c r="D58" s="7">
        <f t="shared" si="6"/>
        <v>-11767493</v>
      </c>
      <c r="E58" s="8">
        <f t="shared" si="6"/>
        <v>0</v>
      </c>
      <c r="F58" s="8">
        <f t="shared" si="6"/>
        <v>-14191868</v>
      </c>
      <c r="G58" s="9">
        <f t="shared" si="2"/>
        <v>0</v>
      </c>
      <c r="H58" s="26">
        <f>-SUM(H59:H64)</f>
        <v>-9701583</v>
      </c>
      <c r="I58" s="27"/>
      <c r="J58" s="27">
        <v>-9150468</v>
      </c>
      <c r="K58" s="71"/>
      <c r="L58" s="77">
        <f>-SUM(L59:L64)</f>
        <v>-2065910</v>
      </c>
      <c r="M58" s="67"/>
      <c r="N58" s="67">
        <f>-SUM(N59:N64)</f>
        <v>-5041400</v>
      </c>
      <c r="O58" s="28"/>
    </row>
    <row r="59" spans="1:15" x14ac:dyDescent="0.25">
      <c r="A59" s="54"/>
      <c r="B59" s="88"/>
      <c r="C59" s="56" t="s">
        <v>135</v>
      </c>
      <c r="D59" s="7">
        <f t="shared" si="6"/>
        <v>0</v>
      </c>
      <c r="E59" s="8">
        <f t="shared" si="6"/>
        <v>0</v>
      </c>
      <c r="F59" s="8">
        <f t="shared" si="6"/>
        <v>0</v>
      </c>
      <c r="G59" s="9">
        <f t="shared" si="2"/>
        <v>0</v>
      </c>
      <c r="H59" s="26">
        <v>0</v>
      </c>
      <c r="I59" s="27"/>
      <c r="J59" s="27">
        <v>0</v>
      </c>
      <c r="K59" s="71"/>
      <c r="L59" s="77">
        <v>0</v>
      </c>
      <c r="M59" s="67"/>
      <c r="N59" s="67">
        <v>0</v>
      </c>
      <c r="O59" s="28"/>
    </row>
    <row r="60" spans="1:15" x14ac:dyDescent="0.25">
      <c r="A60" s="54"/>
      <c r="B60" s="88"/>
      <c r="C60" s="56" t="s">
        <v>136</v>
      </c>
      <c r="D60" s="7">
        <f t="shared" si="6"/>
        <v>0</v>
      </c>
      <c r="E60" s="8">
        <f t="shared" si="6"/>
        <v>0</v>
      </c>
      <c r="F60" s="8">
        <f t="shared" si="6"/>
        <v>0</v>
      </c>
      <c r="G60" s="9">
        <f t="shared" si="2"/>
        <v>0</v>
      </c>
      <c r="H60" s="26">
        <v>0</v>
      </c>
      <c r="I60" s="27"/>
      <c r="J60" s="27">
        <v>0</v>
      </c>
      <c r="K60" s="71"/>
      <c r="L60" s="77">
        <v>0</v>
      </c>
      <c r="M60" s="67"/>
      <c r="N60" s="67">
        <v>0</v>
      </c>
      <c r="O60" s="28"/>
    </row>
    <row r="61" spans="1:15" x14ac:dyDescent="0.25">
      <c r="A61" s="54"/>
      <c r="B61" s="88"/>
      <c r="C61" s="56" t="s">
        <v>137</v>
      </c>
      <c r="D61" s="7">
        <f t="shared" si="6"/>
        <v>7500000</v>
      </c>
      <c r="E61" s="8">
        <f t="shared" si="6"/>
        <v>0</v>
      </c>
      <c r="F61" s="8">
        <f t="shared" si="6"/>
        <v>8360000</v>
      </c>
      <c r="G61" s="9">
        <f t="shared" si="2"/>
        <v>0</v>
      </c>
      <c r="H61" s="26">
        <v>7500000</v>
      </c>
      <c r="I61" s="27"/>
      <c r="J61" s="27">
        <v>8360000</v>
      </c>
      <c r="K61" s="71"/>
      <c r="L61" s="77">
        <v>0</v>
      </c>
      <c r="M61" s="67"/>
      <c r="N61" s="67">
        <v>0</v>
      </c>
      <c r="O61" s="28"/>
    </row>
    <row r="62" spans="1:15" x14ac:dyDescent="0.25">
      <c r="A62" s="55"/>
      <c r="B62" s="89"/>
      <c r="C62" s="57" t="s">
        <v>138</v>
      </c>
      <c r="D62" s="7">
        <f>H62+L62</f>
        <v>2065910</v>
      </c>
      <c r="E62" s="8">
        <f>I62+M62</f>
        <v>0</v>
      </c>
      <c r="F62" s="8">
        <f>J62+N62</f>
        <v>5041400</v>
      </c>
      <c r="G62" s="9">
        <f>K62+O62</f>
        <v>0</v>
      </c>
      <c r="H62" s="26">
        <v>0</v>
      </c>
      <c r="I62" s="27"/>
      <c r="J62" s="27">
        <v>0</v>
      </c>
      <c r="K62" s="71"/>
      <c r="L62" s="77">
        <v>2065910</v>
      </c>
      <c r="M62" s="67"/>
      <c r="N62" s="67">
        <v>5041400</v>
      </c>
      <c r="O62" s="28"/>
    </row>
    <row r="63" spans="1:15" x14ac:dyDescent="0.25">
      <c r="A63" s="54"/>
      <c r="B63" s="88"/>
      <c r="C63" s="56" t="s">
        <v>139</v>
      </c>
      <c r="D63" s="7">
        <f t="shared" si="6"/>
        <v>2201583</v>
      </c>
      <c r="E63" s="8">
        <f t="shared" si="6"/>
        <v>0</v>
      </c>
      <c r="F63" s="8">
        <f t="shared" si="6"/>
        <v>790468</v>
      </c>
      <c r="G63" s="9">
        <f t="shared" si="2"/>
        <v>0</v>
      </c>
      <c r="H63" s="26">
        <v>2201583</v>
      </c>
      <c r="I63" s="27"/>
      <c r="J63" s="27">
        <v>790468</v>
      </c>
      <c r="K63" s="71"/>
      <c r="L63" s="77">
        <v>0</v>
      </c>
      <c r="M63" s="67"/>
      <c r="N63" s="67">
        <v>0</v>
      </c>
      <c r="O63" s="28"/>
    </row>
    <row r="64" spans="1:15" x14ac:dyDescent="0.25">
      <c r="A64" s="54"/>
      <c r="B64" s="88"/>
      <c r="C64" s="56" t="s">
        <v>140</v>
      </c>
      <c r="D64" s="7">
        <f t="shared" si="6"/>
        <v>0</v>
      </c>
      <c r="E64" s="8">
        <f t="shared" si="6"/>
        <v>0</v>
      </c>
      <c r="F64" s="8">
        <f t="shared" si="6"/>
        <v>0</v>
      </c>
      <c r="G64" s="9">
        <f t="shared" si="2"/>
        <v>0</v>
      </c>
      <c r="H64" s="26">
        <v>0</v>
      </c>
      <c r="I64" s="27"/>
      <c r="J64" s="27">
        <v>0</v>
      </c>
      <c r="K64" s="71"/>
      <c r="L64" s="77">
        <v>0</v>
      </c>
      <c r="M64" s="67"/>
      <c r="N64" s="67">
        <v>0</v>
      </c>
      <c r="O64" s="28"/>
    </row>
    <row r="65" spans="1:15" x14ac:dyDescent="0.25">
      <c r="A65" s="153" t="s">
        <v>154</v>
      </c>
      <c r="B65" s="154"/>
      <c r="C65" s="155"/>
      <c r="D65" s="7">
        <f t="shared" si="6"/>
        <v>0</v>
      </c>
      <c r="E65" s="8">
        <f t="shared" si="6"/>
        <v>0</v>
      </c>
      <c r="F65" s="8">
        <f t="shared" si="6"/>
        <v>0</v>
      </c>
      <c r="G65" s="9">
        <f t="shared" si="2"/>
        <v>0</v>
      </c>
      <c r="H65" s="33">
        <v>0</v>
      </c>
      <c r="I65" s="34">
        <f>H66</f>
        <v>0</v>
      </c>
      <c r="J65" s="34">
        <v>0</v>
      </c>
      <c r="K65" s="73">
        <f>J66</f>
        <v>0</v>
      </c>
      <c r="L65" s="33">
        <v>0</v>
      </c>
      <c r="M65" s="34">
        <f>L66</f>
        <v>0</v>
      </c>
      <c r="N65" s="34">
        <v>0</v>
      </c>
      <c r="O65" s="73">
        <f>N66</f>
        <v>0</v>
      </c>
    </row>
    <row r="66" spans="1:15" x14ac:dyDescent="0.25">
      <c r="A66" s="54"/>
      <c r="B66" s="156" t="s">
        <v>143</v>
      </c>
      <c r="C66" s="157"/>
      <c r="D66" s="7">
        <f>H66+L66</f>
        <v>0</v>
      </c>
      <c r="E66" s="8">
        <v>0</v>
      </c>
      <c r="F66" s="8">
        <f>J66+N66</f>
        <v>0</v>
      </c>
      <c r="G66" s="9">
        <v>0</v>
      </c>
      <c r="H66" s="33">
        <f>H67+H68</f>
        <v>0</v>
      </c>
      <c r="I66" s="34"/>
      <c r="J66" s="34">
        <v>0</v>
      </c>
      <c r="K66" s="73"/>
      <c r="L66" s="33">
        <f>L67+L68</f>
        <v>0</v>
      </c>
      <c r="M66" s="67"/>
      <c r="N66" s="34">
        <f>N67+N68</f>
        <v>0</v>
      </c>
      <c r="O66" s="28"/>
    </row>
    <row r="67" spans="1:15" x14ac:dyDescent="0.25">
      <c r="A67" s="55"/>
      <c r="B67" s="89"/>
      <c r="C67" s="57" t="s">
        <v>144</v>
      </c>
      <c r="D67" s="7">
        <f t="shared" si="6"/>
        <v>0</v>
      </c>
      <c r="E67" s="8">
        <f t="shared" si="6"/>
        <v>0</v>
      </c>
      <c r="F67" s="8">
        <f t="shared" si="6"/>
        <v>0</v>
      </c>
      <c r="G67" s="9">
        <f t="shared" si="2"/>
        <v>0</v>
      </c>
      <c r="H67" s="33">
        <v>0</v>
      </c>
      <c r="I67" s="34"/>
      <c r="J67" s="34">
        <v>0</v>
      </c>
      <c r="K67" s="73"/>
      <c r="L67" s="77">
        <v>0</v>
      </c>
      <c r="M67" s="67"/>
      <c r="N67" s="67">
        <v>0</v>
      </c>
      <c r="O67" s="28"/>
    </row>
    <row r="68" spans="1:15" x14ac:dyDescent="0.25">
      <c r="A68" s="55"/>
      <c r="B68" s="89"/>
      <c r="C68" s="57" t="s">
        <v>145</v>
      </c>
      <c r="D68" s="7">
        <f t="shared" si="6"/>
        <v>0</v>
      </c>
      <c r="E68" s="8">
        <f t="shared" si="6"/>
        <v>0</v>
      </c>
      <c r="F68" s="8">
        <f t="shared" si="6"/>
        <v>0</v>
      </c>
      <c r="G68" s="9">
        <f t="shared" si="2"/>
        <v>0</v>
      </c>
      <c r="H68" s="33">
        <v>0</v>
      </c>
      <c r="I68" s="34"/>
      <c r="J68" s="34">
        <v>0</v>
      </c>
      <c r="K68" s="73"/>
      <c r="L68" s="77">
        <v>0</v>
      </c>
      <c r="M68" s="67"/>
      <c r="N68" s="67">
        <v>0</v>
      </c>
      <c r="O68" s="28"/>
    </row>
    <row r="69" spans="1:15" x14ac:dyDescent="0.25">
      <c r="A69" s="171" t="s">
        <v>147</v>
      </c>
      <c r="B69" s="172"/>
      <c r="C69" s="173"/>
      <c r="D69" s="7">
        <f t="shared" si="6"/>
        <v>0</v>
      </c>
      <c r="E69" s="8">
        <f t="shared" si="6"/>
        <v>0</v>
      </c>
      <c r="F69" s="8">
        <f t="shared" si="6"/>
        <v>0</v>
      </c>
      <c r="G69" s="9">
        <f t="shared" si="2"/>
        <v>0</v>
      </c>
      <c r="H69" s="35">
        <v>0</v>
      </c>
      <c r="I69" s="36">
        <v>0</v>
      </c>
      <c r="J69" s="36">
        <v>0</v>
      </c>
      <c r="K69" s="74">
        <v>0</v>
      </c>
      <c r="L69" s="79">
        <v>0</v>
      </c>
      <c r="M69" s="69"/>
      <c r="N69" s="69">
        <v>0</v>
      </c>
      <c r="O69" s="37">
        <v>0</v>
      </c>
    </row>
    <row r="70" spans="1:15" x14ac:dyDescent="0.25">
      <c r="A70" s="161" t="s">
        <v>15</v>
      </c>
      <c r="B70" s="162"/>
      <c r="C70" s="163"/>
      <c r="D70" s="38">
        <f t="shared" si="6"/>
        <v>0</v>
      </c>
      <c r="E70" s="11">
        <f t="shared" si="6"/>
        <v>6690530</v>
      </c>
      <c r="F70" s="11">
        <f t="shared" si="6"/>
        <v>0</v>
      </c>
      <c r="G70" s="39">
        <f t="shared" si="2"/>
        <v>40583696</v>
      </c>
      <c r="H70" s="30"/>
      <c r="I70" s="31">
        <f>I9+I26</f>
        <v>6970803</v>
      </c>
      <c r="J70" s="31"/>
      <c r="K70" s="72">
        <f>K9+K26</f>
        <v>45681915</v>
      </c>
      <c r="L70" s="78"/>
      <c r="M70" s="68">
        <f>M9+M26</f>
        <v>-280273</v>
      </c>
      <c r="N70" s="68"/>
      <c r="O70" s="32">
        <f>O9+O26</f>
        <v>-5098219</v>
      </c>
    </row>
    <row r="71" spans="1:15" x14ac:dyDescent="0.25">
      <c r="A71" s="164" t="s">
        <v>16</v>
      </c>
      <c r="B71" s="156"/>
      <c r="C71" s="157"/>
      <c r="D71" s="7">
        <f t="shared" si="6"/>
        <v>0</v>
      </c>
      <c r="E71" s="8">
        <f t="shared" si="6"/>
        <v>203172992</v>
      </c>
      <c r="F71" s="8">
        <f t="shared" si="6"/>
        <v>0</v>
      </c>
      <c r="G71" s="9">
        <f t="shared" si="2"/>
        <v>162589296</v>
      </c>
      <c r="H71" s="33"/>
      <c r="I71" s="34">
        <f>K72</f>
        <v>202526878</v>
      </c>
      <c r="J71" s="34"/>
      <c r="K71" s="73">
        <v>156844963</v>
      </c>
      <c r="L71" s="77"/>
      <c r="M71" s="67">
        <f>O72</f>
        <v>646114</v>
      </c>
      <c r="N71" s="67"/>
      <c r="O71" s="28">
        <v>5744333</v>
      </c>
    </row>
    <row r="72" spans="1:15" s="64" customFormat="1" ht="14.25" thickBot="1" x14ac:dyDescent="0.35">
      <c r="A72" s="165" t="s">
        <v>17</v>
      </c>
      <c r="B72" s="166"/>
      <c r="C72" s="167"/>
      <c r="D72" s="58">
        <f t="shared" si="6"/>
        <v>0</v>
      </c>
      <c r="E72" s="59">
        <f t="shared" si="6"/>
        <v>209863522</v>
      </c>
      <c r="F72" s="59">
        <f t="shared" si="6"/>
        <v>0</v>
      </c>
      <c r="G72" s="60">
        <f t="shared" si="2"/>
        <v>203172992</v>
      </c>
      <c r="H72" s="61"/>
      <c r="I72" s="62">
        <f>I70+I71</f>
        <v>209497681</v>
      </c>
      <c r="J72" s="62"/>
      <c r="K72" s="75">
        <f>K70+K71</f>
        <v>202526878</v>
      </c>
      <c r="L72" s="80"/>
      <c r="M72" s="70">
        <f>M70+M71</f>
        <v>365841</v>
      </c>
      <c r="N72" s="70"/>
      <c r="O72" s="63">
        <f>O70+O71</f>
        <v>646114</v>
      </c>
    </row>
    <row r="73" spans="1:15" x14ac:dyDescent="0.25">
      <c r="I73" s="40"/>
    </row>
  </sheetData>
  <mergeCells count="36">
    <mergeCell ref="J7:K8"/>
    <mergeCell ref="L7:M8"/>
    <mergeCell ref="N7:O8"/>
    <mergeCell ref="A1:O1"/>
    <mergeCell ref="A2:O2"/>
    <mergeCell ref="A3:O3"/>
    <mergeCell ref="D6:G6"/>
    <mergeCell ref="H6:K6"/>
    <mergeCell ref="L6:O6"/>
    <mergeCell ref="D7:E8"/>
    <mergeCell ref="F7:G8"/>
    <mergeCell ref="H7:I8"/>
    <mergeCell ref="A6:C6"/>
    <mergeCell ref="A7:A8"/>
    <mergeCell ref="B7:B8"/>
    <mergeCell ref="C7:C8"/>
    <mergeCell ref="A72:C72"/>
    <mergeCell ref="A9:C9"/>
    <mergeCell ref="A10:C10"/>
    <mergeCell ref="B11:C11"/>
    <mergeCell ref="B14:C14"/>
    <mergeCell ref="A27:C27"/>
    <mergeCell ref="B28:C28"/>
    <mergeCell ref="B30:C30"/>
    <mergeCell ref="B33:C33"/>
    <mergeCell ref="B58:C58"/>
    <mergeCell ref="A20:C20"/>
    <mergeCell ref="B21:C21"/>
    <mergeCell ref="A69:C69"/>
    <mergeCell ref="A65:C65"/>
    <mergeCell ref="B66:C66"/>
    <mergeCell ref="A23:C23"/>
    <mergeCell ref="B24:C24"/>
    <mergeCell ref="A26:C26"/>
    <mergeCell ref="A70:C70"/>
    <mergeCell ref="A71:C71"/>
  </mergeCells>
  <phoneticPr fontId="3" type="noConversion"/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재무상태표(합산)</vt:lpstr>
      <vt:lpstr>손익계산서(합산)</vt:lpstr>
      <vt:lpstr>현금흐름표(합산)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정호 이</dc:creator>
  <cp:lastModifiedBy>USER</cp:lastModifiedBy>
  <dcterms:created xsi:type="dcterms:W3CDTF">2024-04-11T08:18:23Z</dcterms:created>
  <dcterms:modified xsi:type="dcterms:W3CDTF">2026-04-18T03:36:52Z</dcterms:modified>
</cp:coreProperties>
</file>