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mc:AlternateContent xmlns:mc="http://schemas.openxmlformats.org/markup-compatibility/2006">
    <mc:Choice Requires="x15">
      <x15ac:absPath xmlns:x15ac="http://schemas.microsoft.com/office/spreadsheetml/2010/11/ac" url="D:\work\1. 시립대근로소득자\17. 양식\"/>
    </mc:Choice>
  </mc:AlternateContent>
  <xr:revisionPtr revIDLastSave="0" documentId="13_ncr:1_{A315788F-D4FC-4176-B16E-763BBEBA5C1F}" xr6:coauthVersionLast="47" xr6:coauthVersionMax="47" xr10:uidLastSave="{00000000-0000-0000-0000-000000000000}"/>
  <bookViews>
    <workbookView xWindow="28680" yWindow="-120" windowWidth="29040" windowHeight="15720" xr2:uid="{00000000-000D-0000-FFFF-FFFF00000000}"/>
  </bookViews>
  <sheets>
    <sheet name="작성방법" sheetId="18" r:id="rId1"/>
    <sheet name="기본정보" sheetId="3" r:id="rId2"/>
    <sheet name="과제정보" sheetId="14" r:id="rId3"/>
    <sheet name="활용계획서(자동)" sheetId="6" r:id="rId4"/>
    <sheet name="근로계약서(자동)" sheetId="1" r:id="rId5"/>
    <sheet name="별첨 1(자동)" sheetId="8" r:id="rId6"/>
    <sheet name="인건비계산(자동)" sheetId="10" r:id="rId7"/>
    <sheet name="월인건비(목표값)" sheetId="16" r:id="rId8"/>
    <sheet name="개인수령액(시뮬레이션)" sheetId="17" r:id="rId9"/>
    <sheet name="계산" sheetId="15" state="hidden" r:id="rId10"/>
    <sheet name="최저임금검증" sheetId="11" r:id="rId11"/>
    <sheet name="간이세액표" sheetId="13" state="hidden" r:id="rId12"/>
    <sheet name="종류" sheetId="2" state="hidden" r:id="rId13"/>
  </sheets>
  <definedNames>
    <definedName name="_xlnm.Print_Area" localSheetId="8">'개인수령액(시뮬레이션)'!$A$2:$H$19</definedName>
    <definedName name="_xlnm.Print_Area" localSheetId="7">'월인건비(목표값)'!$C$24:$F$25</definedName>
    <definedName name="_xlnm.Print_Area" localSheetId="6">'인건비계산(자동)'!$C$9:$H$25</definedName>
    <definedName name="_xlnm.Print_Area" localSheetId="10">최저임금검증!$A$1:$G$34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17" l="1"/>
  <c r="E9" i="17"/>
  <c r="D25" i="16"/>
  <c r="F11" i="10"/>
  <c r="F12" i="10"/>
  <c r="F13" i="10"/>
  <c r="F14" i="10"/>
  <c r="F15" i="10"/>
  <c r="F16" i="10"/>
  <c r="F17" i="10"/>
  <c r="F18" i="10"/>
  <c r="F19" i="10"/>
  <c r="F20" i="10"/>
  <c r="F21" i="10"/>
  <c r="F22" i="10"/>
  <c r="F23" i="10"/>
  <c r="F24" i="10"/>
  <c r="F10" i="10"/>
  <c r="F10" i="3"/>
  <c r="D21" i="16" l="1"/>
  <c r="D11" i="10" l="1"/>
  <c r="E11" i="10"/>
  <c r="G11" i="10"/>
  <c r="J11" i="10"/>
  <c r="K11" i="10"/>
  <c r="D12" i="10"/>
  <c r="E12" i="10"/>
  <c r="G12" i="10" s="1"/>
  <c r="J12" i="10"/>
  <c r="I12" i="10" s="1"/>
  <c r="K12" i="10"/>
  <c r="D13" i="10"/>
  <c r="E13" i="10"/>
  <c r="J13" i="10"/>
  <c r="I13" i="10" s="1"/>
  <c r="K13" i="10"/>
  <c r="D14" i="10"/>
  <c r="E14" i="10"/>
  <c r="G14" i="10"/>
  <c r="J14" i="10"/>
  <c r="K14" i="10"/>
  <c r="I14" i="10" s="1"/>
  <c r="D15" i="10"/>
  <c r="E15" i="10"/>
  <c r="G15" i="10"/>
  <c r="J15" i="10"/>
  <c r="K15" i="10"/>
  <c r="D16" i="10"/>
  <c r="E16" i="10"/>
  <c r="G16" i="10" s="1"/>
  <c r="J16" i="10"/>
  <c r="K16" i="10"/>
  <c r="D17" i="10"/>
  <c r="E17" i="10"/>
  <c r="G17" i="10"/>
  <c r="J17" i="10"/>
  <c r="K17" i="10"/>
  <c r="D18" i="10"/>
  <c r="E18" i="10"/>
  <c r="G18" i="10" s="1"/>
  <c r="J18" i="10"/>
  <c r="K18" i="10"/>
  <c r="D19" i="10"/>
  <c r="E19" i="10"/>
  <c r="G19" i="10"/>
  <c r="J19" i="10"/>
  <c r="K19" i="10"/>
  <c r="D20" i="10"/>
  <c r="E20" i="10"/>
  <c r="G20" i="10" s="1"/>
  <c r="J20" i="10"/>
  <c r="I20" i="10" s="1"/>
  <c r="K20" i="10"/>
  <c r="D21" i="10"/>
  <c r="E21" i="10"/>
  <c r="G21" i="10"/>
  <c r="J21" i="10"/>
  <c r="I21" i="10" s="1"/>
  <c r="K21" i="10"/>
  <c r="D22" i="10"/>
  <c r="E22" i="10"/>
  <c r="G22" i="10"/>
  <c r="J22" i="10"/>
  <c r="I22" i="10" s="1"/>
  <c r="K22" i="10"/>
  <c r="D23" i="10"/>
  <c r="E23" i="10"/>
  <c r="G23" i="10"/>
  <c r="J23" i="10"/>
  <c r="I23" i="10" s="1"/>
  <c r="K23" i="10"/>
  <c r="D24" i="10"/>
  <c r="E24" i="10"/>
  <c r="J24" i="10"/>
  <c r="I24" i="10" s="1"/>
  <c r="K24" i="10"/>
  <c r="I15" i="10" l="1"/>
  <c r="I16" i="10"/>
  <c r="I17" i="10"/>
  <c r="I18" i="10"/>
  <c r="I19" i="10"/>
  <c r="I11" i="10"/>
  <c r="G24" i="10"/>
  <c r="G13" i="10"/>
  <c r="N18" i="16"/>
  <c r="N16" i="16"/>
  <c r="N17" i="16" l="1"/>
  <c r="D20" i="16" s="1"/>
  <c r="D19" i="16" l="1"/>
  <c r="C25" i="16" s="1"/>
  <c r="E10" i="10" l="1"/>
  <c r="G61" i="1" l="1"/>
  <c r="G56" i="1"/>
  <c r="E14" i="17" l="1"/>
  <c r="G25" i="16"/>
  <c r="E15" i="17" l="1"/>
  <c r="E25" i="16"/>
  <c r="F25" i="16" s="1"/>
  <c r="H25" i="16" s="1"/>
  <c r="A33" i="15" l="1"/>
  <c r="A32" i="15"/>
  <c r="A29" i="15"/>
  <c r="A26" i="15"/>
  <c r="A25" i="15"/>
  <c r="A24" i="15"/>
  <c r="A23" i="15"/>
  <c r="A22" i="15"/>
  <c r="B9" i="15"/>
  <c r="A9" i="15"/>
  <c r="D9" i="15" s="1"/>
  <c r="F9" i="15" s="1"/>
  <c r="B8" i="15"/>
  <c r="A8" i="15"/>
  <c r="D8" i="15" s="1"/>
  <c r="F8" i="15" s="1"/>
  <c r="B7" i="15"/>
  <c r="A7" i="15"/>
  <c r="D7" i="15" s="1"/>
  <c r="F7" i="15" s="1"/>
  <c r="B6" i="15"/>
  <c r="A6" i="15"/>
  <c r="D6" i="15" s="1"/>
  <c r="F6" i="15" s="1"/>
  <c r="B5" i="15"/>
  <c r="A5" i="15"/>
  <c r="D5" i="15" s="1"/>
  <c r="F5" i="15" s="1"/>
  <c r="B4" i="15"/>
  <c r="A4" i="15"/>
  <c r="D4" i="15" s="1"/>
  <c r="F4" i="15" s="1"/>
  <c r="B3" i="15"/>
  <c r="A3" i="15"/>
  <c r="B2" i="15"/>
  <c r="A2" i="15"/>
  <c r="C24" i="10"/>
  <c r="C23" i="10"/>
  <c r="C22" i="10"/>
  <c r="C21" i="10"/>
  <c r="C20" i="10"/>
  <c r="C19" i="10"/>
  <c r="C18" i="10"/>
  <c r="C17" i="10"/>
  <c r="C16" i="10"/>
  <c r="C15" i="10"/>
  <c r="C14" i="10"/>
  <c r="C13" i="10"/>
  <c r="C12" i="10"/>
  <c r="X11" i="10"/>
  <c r="S11" i="10"/>
  <c r="C11" i="10"/>
  <c r="K10" i="10"/>
  <c r="J10" i="10"/>
  <c r="D10" i="10"/>
  <c r="C10" i="10"/>
  <c r="P14" i="8"/>
  <c r="N14" i="8"/>
  <c r="L14" i="8"/>
  <c r="K14" i="8"/>
  <c r="B14" i="8"/>
  <c r="G14" i="8" s="1"/>
  <c r="P13" i="8"/>
  <c r="L13" i="8"/>
  <c r="K13" i="8"/>
  <c r="B13" i="8"/>
  <c r="P12" i="8"/>
  <c r="L12" i="8"/>
  <c r="K12" i="8"/>
  <c r="B12" i="8"/>
  <c r="P11" i="8"/>
  <c r="L11" i="8"/>
  <c r="K11" i="8"/>
  <c r="B11" i="8"/>
  <c r="N11" i="8" s="1"/>
  <c r="P10" i="8"/>
  <c r="L10" i="8"/>
  <c r="K10" i="8"/>
  <c r="B10" i="8"/>
  <c r="P9" i="8"/>
  <c r="L9" i="8"/>
  <c r="K9" i="8"/>
  <c r="B9" i="8"/>
  <c r="N9" i="8" s="1"/>
  <c r="P8" i="8"/>
  <c r="L8" i="8"/>
  <c r="K8" i="8"/>
  <c r="B8" i="8"/>
  <c r="N8" i="8" s="1"/>
  <c r="P7" i="8"/>
  <c r="L7" i="8"/>
  <c r="K7" i="8"/>
  <c r="B7" i="8"/>
  <c r="N7" i="8" s="1"/>
  <c r="P6" i="8"/>
  <c r="L6" i="8"/>
  <c r="K6" i="8"/>
  <c r="B6" i="8"/>
  <c r="N6" i="8" s="1"/>
  <c r="P5" i="8"/>
  <c r="L5" i="8"/>
  <c r="K5" i="8"/>
  <c r="B5" i="8"/>
  <c r="O71" i="1"/>
  <c r="A66" i="1"/>
  <c r="Q32" i="1"/>
  <c r="P32" i="1"/>
  <c r="L32" i="1"/>
  <c r="G32" i="1"/>
  <c r="Q31" i="1"/>
  <c r="P31" i="1"/>
  <c r="L31" i="1"/>
  <c r="G31" i="1"/>
  <c r="Q30" i="1"/>
  <c r="P30" i="1"/>
  <c r="L30" i="1"/>
  <c r="G30" i="1"/>
  <c r="Q29" i="1"/>
  <c r="P29" i="1"/>
  <c r="L29" i="1"/>
  <c r="G29" i="1"/>
  <c r="Q28" i="1"/>
  <c r="P28" i="1"/>
  <c r="L28" i="1"/>
  <c r="G28" i="1"/>
  <c r="Q27" i="1"/>
  <c r="P27" i="1"/>
  <c r="L27" i="1"/>
  <c r="G27" i="1"/>
  <c r="Q26" i="1"/>
  <c r="P26" i="1"/>
  <c r="L26" i="1"/>
  <c r="G26" i="1"/>
  <c r="Q25" i="1"/>
  <c r="P25" i="1"/>
  <c r="L25" i="1"/>
  <c r="G25" i="1"/>
  <c r="S23" i="1"/>
  <c r="H23" i="1"/>
  <c r="S22" i="1"/>
  <c r="P22" i="1"/>
  <c r="G22" i="1"/>
  <c r="G21" i="1"/>
  <c r="G20" i="1"/>
  <c r="G19" i="1"/>
  <c r="H18" i="1"/>
  <c r="L15" i="1"/>
  <c r="G15" i="1"/>
  <c r="H14" i="1"/>
  <c r="J12" i="1"/>
  <c r="J11" i="1"/>
  <c r="J10" i="1"/>
  <c r="A6" i="1"/>
  <c r="K5" i="1"/>
  <c r="A3" i="1"/>
  <c r="A62" i="6"/>
  <c r="F59" i="6"/>
  <c r="D59" i="6"/>
  <c r="G56" i="6"/>
  <c r="J55" i="6"/>
  <c r="G55" i="6"/>
  <c r="G54" i="6"/>
  <c r="G53" i="6"/>
  <c r="G51" i="6"/>
  <c r="J50" i="6"/>
  <c r="G50" i="6"/>
  <c r="G49" i="6"/>
  <c r="G48" i="6"/>
  <c r="G46" i="6"/>
  <c r="J45" i="6"/>
  <c r="G45" i="6"/>
  <c r="G44" i="6"/>
  <c r="G43" i="6"/>
  <c r="G41" i="6"/>
  <c r="J40" i="6"/>
  <c r="G40" i="6"/>
  <c r="G39" i="6"/>
  <c r="G38" i="6"/>
  <c r="G36" i="6"/>
  <c r="J35" i="6"/>
  <c r="G35" i="6"/>
  <c r="G34" i="6"/>
  <c r="G33" i="6"/>
  <c r="G31" i="6"/>
  <c r="J30" i="6"/>
  <c r="G30" i="6"/>
  <c r="G29" i="6"/>
  <c r="G28" i="6"/>
  <c r="G26" i="6"/>
  <c r="J25" i="6"/>
  <c r="G25" i="6"/>
  <c r="G24" i="6"/>
  <c r="G23" i="6"/>
  <c r="G21" i="6"/>
  <c r="J20" i="6"/>
  <c r="G20" i="6"/>
  <c r="G19" i="6"/>
  <c r="G18" i="6"/>
  <c r="G16" i="6"/>
  <c r="J15" i="6"/>
  <c r="G15" i="6"/>
  <c r="G14" i="6"/>
  <c r="G13" i="6"/>
  <c r="G11" i="6"/>
  <c r="J10" i="6"/>
  <c r="G10" i="6"/>
  <c r="G9" i="6"/>
  <c r="G8" i="6"/>
  <c r="J7" i="6"/>
  <c r="E7" i="6"/>
  <c r="E5" i="6"/>
  <c r="A3" i="6"/>
  <c r="F6" i="14"/>
  <c r="N13" i="8" l="1"/>
  <c r="G13" i="8"/>
  <c r="N12" i="8"/>
  <c r="G12" i="8"/>
  <c r="N10" i="8"/>
  <c r="G10" i="8"/>
  <c r="N5" i="8"/>
  <c r="G5" i="8"/>
  <c r="G11" i="8"/>
  <c r="D3" i="15"/>
  <c r="F3" i="15" s="1"/>
  <c r="D2" i="15"/>
  <c r="F2" i="15" s="1"/>
  <c r="G7" i="8"/>
  <c r="G6" i="8"/>
  <c r="G9" i="8"/>
  <c r="G8" i="8"/>
  <c r="I10" i="10"/>
  <c r="G10" i="10"/>
  <c r="B33" i="15"/>
  <c r="B25" i="15"/>
  <c r="B26" i="15" s="1"/>
  <c r="C9" i="11"/>
  <c r="H27" i="3" l="1"/>
  <c r="D13" i="17" s="1"/>
  <c r="E13" i="17" s="1"/>
  <c r="P31" i="14"/>
  <c r="F25" i="3"/>
  <c r="E8" i="17" s="1"/>
  <c r="C26" i="15"/>
  <c r="D26" i="15" s="1"/>
  <c r="E26" i="15" s="1"/>
  <c r="I15" i="14" l="1"/>
  <c r="I14" i="14"/>
  <c r="I13" i="14"/>
  <c r="I12" i="14"/>
  <c r="I10" i="14"/>
  <c r="I9" i="14"/>
  <c r="I11" i="14"/>
  <c r="I8" i="14"/>
  <c r="G27" i="3"/>
  <c r="D11" i="17" s="1"/>
  <c r="C8" i="11"/>
  <c r="C10" i="11" s="1"/>
  <c r="D12" i="17" l="1"/>
  <c r="E11" i="17"/>
  <c r="E12" i="17" s="1"/>
  <c r="C11" i="11"/>
  <c r="C12" i="11" s="1"/>
  <c r="C14" i="11" s="1"/>
  <c r="C16" i="11" s="1"/>
  <c r="C19" i="11" l="1"/>
  <c r="C21" i="11" s="1"/>
  <c r="C18" i="11"/>
  <c r="G25" i="10" l="1"/>
  <c r="A28" i="15" l="1"/>
  <c r="B29" i="15" s="1"/>
  <c r="F27" i="3" s="1"/>
  <c r="H15" i="10" l="1"/>
  <c r="L15" i="10" s="1"/>
  <c r="H14" i="10"/>
  <c r="L14" i="10" s="1"/>
  <c r="H17" i="10"/>
  <c r="L17" i="10" s="1"/>
  <c r="H23" i="10"/>
  <c r="L23" i="10" s="1"/>
  <c r="H13" i="10"/>
  <c r="L13" i="10" s="1"/>
  <c r="D10" i="17"/>
  <c r="H20" i="10"/>
  <c r="L20" i="10" s="1"/>
  <c r="H22" i="10"/>
  <c r="L22" i="10" s="1"/>
  <c r="H11" i="10"/>
  <c r="L11" i="10" s="1"/>
  <c r="H12" i="10"/>
  <c r="L12" i="10" s="1"/>
  <c r="H24" i="10"/>
  <c r="L24" i="10" s="1"/>
  <c r="H21" i="10"/>
  <c r="L21" i="10" s="1"/>
  <c r="H19" i="10"/>
  <c r="L19" i="10" s="1"/>
  <c r="H16" i="10"/>
  <c r="L16" i="10" s="1"/>
  <c r="H18" i="10"/>
  <c r="L18" i="10" s="1"/>
  <c r="E16" i="17" l="1"/>
  <c r="E17" i="17" s="1"/>
  <c r="H10" i="10"/>
  <c r="F25" i="10"/>
  <c r="G37" i="6"/>
  <c r="G22" i="6"/>
  <c r="G57" i="6"/>
  <c r="G42" i="6"/>
  <c r="G17" i="6"/>
  <c r="G52" i="6"/>
  <c r="G47" i="6"/>
  <c r="G32" i="6"/>
  <c r="G27" i="6"/>
  <c r="L10" i="10" l="1"/>
  <c r="H25" i="10"/>
  <c r="L25" i="10" l="1"/>
  <c r="G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author>
  </authors>
  <commentList>
    <comment ref="N26" authorId="0" shapeId="0" xr:uid="{00000000-0006-0000-0100-000001000000}">
      <text>
        <r>
          <rPr>
            <sz val="9"/>
            <color indexed="81"/>
            <rFont val="돋움"/>
            <family val="3"/>
            <charset val="129"/>
          </rPr>
          <t>외국인은</t>
        </r>
        <r>
          <rPr>
            <sz val="9"/>
            <color indexed="81"/>
            <rFont val="Tahoma"/>
            <family val="2"/>
          </rPr>
          <t xml:space="preserve"> </t>
        </r>
        <r>
          <rPr>
            <sz val="9"/>
            <color indexed="81"/>
            <rFont val="돋움"/>
            <family val="3"/>
            <charset val="129"/>
          </rPr>
          <t>고용보험</t>
        </r>
        <r>
          <rPr>
            <sz val="9"/>
            <color indexed="81"/>
            <rFont val="Tahoma"/>
            <family val="2"/>
          </rPr>
          <t xml:space="preserve"> </t>
        </r>
        <r>
          <rPr>
            <sz val="9"/>
            <color indexed="81"/>
            <rFont val="돋움"/>
            <family val="3"/>
            <charset val="129"/>
          </rPr>
          <t>임의가입</t>
        </r>
        <r>
          <rPr>
            <sz val="9"/>
            <color indexed="81"/>
            <rFont val="Tahoma"/>
            <family val="2"/>
          </rPr>
          <t xml:space="preserve"> </t>
        </r>
        <r>
          <rPr>
            <sz val="9"/>
            <color indexed="81"/>
            <rFont val="돋움"/>
            <family val="3"/>
            <charset val="129"/>
          </rPr>
          <t>대상자로</t>
        </r>
        <r>
          <rPr>
            <sz val="9"/>
            <color indexed="81"/>
            <rFont val="Tahoma"/>
            <family val="2"/>
          </rPr>
          <t xml:space="preserve">, </t>
        </r>
        <r>
          <rPr>
            <sz val="9"/>
            <color indexed="81"/>
            <rFont val="돋움"/>
            <family val="3"/>
            <charset val="129"/>
          </rPr>
          <t>근로자와</t>
        </r>
        <r>
          <rPr>
            <sz val="9"/>
            <color indexed="81"/>
            <rFont val="Tahoma"/>
            <family val="2"/>
          </rPr>
          <t xml:space="preserve"> </t>
        </r>
        <r>
          <rPr>
            <sz val="9"/>
            <color indexed="81"/>
            <rFont val="돋움"/>
            <family val="3"/>
            <charset val="129"/>
          </rPr>
          <t>사업주가</t>
        </r>
        <r>
          <rPr>
            <sz val="9"/>
            <color indexed="81"/>
            <rFont val="Tahoma"/>
            <family val="2"/>
          </rPr>
          <t xml:space="preserve"> </t>
        </r>
        <r>
          <rPr>
            <sz val="9"/>
            <color indexed="81"/>
            <rFont val="돋움"/>
            <family val="3"/>
            <charset val="129"/>
          </rPr>
          <t>가입에</t>
        </r>
        <r>
          <rPr>
            <sz val="9"/>
            <color indexed="81"/>
            <rFont val="Tahoma"/>
            <family val="2"/>
          </rPr>
          <t xml:space="preserve"> </t>
        </r>
        <r>
          <rPr>
            <sz val="9"/>
            <color indexed="81"/>
            <rFont val="돋움"/>
            <family val="3"/>
            <charset val="129"/>
          </rPr>
          <t>동의해야</t>
        </r>
        <r>
          <rPr>
            <sz val="9"/>
            <color indexed="81"/>
            <rFont val="Tahoma"/>
            <family val="2"/>
          </rPr>
          <t xml:space="preserve"> </t>
        </r>
        <r>
          <rPr>
            <sz val="9"/>
            <color indexed="81"/>
            <rFont val="돋움"/>
            <family val="3"/>
            <charset val="129"/>
          </rPr>
          <t>가입가능
고용보험은</t>
        </r>
        <r>
          <rPr>
            <sz val="9"/>
            <color indexed="81"/>
            <rFont val="Tahoma"/>
            <family val="2"/>
          </rPr>
          <t xml:space="preserve"> </t>
        </r>
        <r>
          <rPr>
            <sz val="9"/>
            <color indexed="81"/>
            <rFont val="돋움"/>
            <family val="3"/>
            <charset val="129"/>
          </rPr>
          <t>실업급여</t>
        </r>
        <r>
          <rPr>
            <sz val="9"/>
            <color indexed="81"/>
            <rFont val="Tahoma"/>
            <family val="2"/>
          </rPr>
          <t xml:space="preserve"> </t>
        </r>
        <r>
          <rPr>
            <sz val="9"/>
            <color indexed="81"/>
            <rFont val="돋움"/>
            <family val="3"/>
            <charset val="129"/>
          </rPr>
          <t>수령을</t>
        </r>
        <r>
          <rPr>
            <sz val="9"/>
            <color indexed="81"/>
            <rFont val="Tahoma"/>
            <family val="2"/>
          </rPr>
          <t xml:space="preserve"> </t>
        </r>
        <r>
          <rPr>
            <sz val="9"/>
            <color indexed="81"/>
            <rFont val="돋움"/>
            <family val="3"/>
            <charset val="129"/>
          </rPr>
          <t>위해</t>
        </r>
        <r>
          <rPr>
            <sz val="9"/>
            <color indexed="81"/>
            <rFont val="Tahoma"/>
            <family val="2"/>
          </rPr>
          <t xml:space="preserve"> </t>
        </r>
        <r>
          <rPr>
            <sz val="9"/>
            <color indexed="81"/>
            <rFont val="돋움"/>
            <family val="3"/>
            <charset val="129"/>
          </rPr>
          <t>보통</t>
        </r>
        <r>
          <rPr>
            <sz val="9"/>
            <color indexed="81"/>
            <rFont val="Tahoma"/>
            <family val="2"/>
          </rPr>
          <t xml:space="preserve"> </t>
        </r>
        <r>
          <rPr>
            <sz val="9"/>
            <color indexed="81"/>
            <rFont val="돋움"/>
            <family val="3"/>
            <charset val="129"/>
          </rPr>
          <t>가입하는데</t>
        </r>
        <r>
          <rPr>
            <sz val="9"/>
            <color indexed="81"/>
            <rFont val="Tahoma"/>
            <family val="2"/>
          </rPr>
          <t xml:space="preserve">,
</t>
        </r>
        <r>
          <rPr>
            <sz val="9"/>
            <color indexed="81"/>
            <rFont val="돋움"/>
            <family val="3"/>
            <charset val="129"/>
          </rPr>
          <t>외국인의</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근로계약이</t>
        </r>
        <r>
          <rPr>
            <sz val="9"/>
            <color indexed="81"/>
            <rFont val="Tahoma"/>
            <family val="2"/>
          </rPr>
          <t xml:space="preserve"> </t>
        </r>
        <r>
          <rPr>
            <sz val="9"/>
            <color indexed="81"/>
            <rFont val="돋움"/>
            <family val="3"/>
            <charset val="129"/>
          </rPr>
          <t>만료</t>
        </r>
        <r>
          <rPr>
            <sz val="9"/>
            <color indexed="81"/>
            <rFont val="Tahoma"/>
            <family val="2"/>
          </rPr>
          <t>(</t>
        </r>
        <r>
          <rPr>
            <sz val="9"/>
            <color indexed="81"/>
            <rFont val="돋움"/>
            <family val="3"/>
            <charset val="129"/>
          </rPr>
          <t>중도퇴사</t>
        </r>
        <r>
          <rPr>
            <sz val="9"/>
            <color indexed="81"/>
            <rFont val="Tahoma"/>
            <family val="2"/>
          </rPr>
          <t xml:space="preserve"> </t>
        </r>
        <r>
          <rPr>
            <sz val="9"/>
            <color indexed="81"/>
            <rFont val="돋움"/>
            <family val="3"/>
            <charset val="129"/>
          </rPr>
          <t>포함</t>
        </r>
        <r>
          <rPr>
            <sz val="9"/>
            <color indexed="81"/>
            <rFont val="Tahoma"/>
            <family val="2"/>
          </rPr>
          <t>)</t>
        </r>
        <r>
          <rPr>
            <sz val="9"/>
            <color indexed="81"/>
            <rFont val="돋움"/>
            <family val="3"/>
            <charset val="129"/>
          </rPr>
          <t>되는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비자발급</t>
        </r>
        <r>
          <rPr>
            <sz val="9"/>
            <color indexed="81"/>
            <rFont val="Tahoma"/>
            <family val="2"/>
          </rPr>
          <t xml:space="preserve"> </t>
        </r>
        <r>
          <rPr>
            <sz val="9"/>
            <color indexed="81"/>
            <rFont val="돋움"/>
            <family val="3"/>
            <charset val="129"/>
          </rPr>
          <t>조건도</t>
        </r>
        <r>
          <rPr>
            <sz val="9"/>
            <color indexed="81"/>
            <rFont val="Tahoma"/>
            <family val="2"/>
          </rPr>
          <t xml:space="preserve"> </t>
        </r>
        <r>
          <rPr>
            <sz val="9"/>
            <color indexed="81"/>
            <rFont val="돋움"/>
            <family val="3"/>
            <charset val="129"/>
          </rPr>
          <t>만료되어
자국으로</t>
        </r>
        <r>
          <rPr>
            <sz val="9"/>
            <color indexed="81"/>
            <rFont val="Tahoma"/>
            <family val="2"/>
          </rPr>
          <t xml:space="preserve"> </t>
        </r>
        <r>
          <rPr>
            <sz val="9"/>
            <color indexed="81"/>
            <rFont val="돋움"/>
            <family val="3"/>
            <charset val="129"/>
          </rPr>
          <t>돌아가는</t>
        </r>
        <r>
          <rPr>
            <sz val="9"/>
            <color indexed="81"/>
            <rFont val="Tahoma"/>
            <family val="2"/>
          </rPr>
          <t xml:space="preserve"> </t>
        </r>
        <r>
          <rPr>
            <sz val="9"/>
            <color indexed="81"/>
            <rFont val="돋움"/>
            <family val="3"/>
            <charset val="129"/>
          </rPr>
          <t>경우가</t>
        </r>
        <r>
          <rPr>
            <sz val="9"/>
            <color indexed="81"/>
            <rFont val="Tahoma"/>
            <family val="2"/>
          </rPr>
          <t xml:space="preserve"> </t>
        </r>
        <r>
          <rPr>
            <sz val="9"/>
            <color indexed="81"/>
            <rFont val="돋움"/>
            <family val="3"/>
            <charset val="129"/>
          </rPr>
          <t>대다수로</t>
        </r>
        <r>
          <rPr>
            <sz val="9"/>
            <color indexed="81"/>
            <rFont val="Tahoma"/>
            <family val="2"/>
          </rPr>
          <t xml:space="preserve"> </t>
        </r>
        <r>
          <rPr>
            <sz val="9"/>
            <color indexed="81"/>
            <rFont val="돋움"/>
            <family val="3"/>
            <charset val="129"/>
          </rPr>
          <t>고용보험은</t>
        </r>
        <r>
          <rPr>
            <sz val="9"/>
            <color indexed="81"/>
            <rFont val="Tahoma"/>
            <family val="2"/>
          </rPr>
          <t xml:space="preserve"> </t>
        </r>
        <r>
          <rPr>
            <sz val="9"/>
            <color indexed="81"/>
            <rFont val="돋움"/>
            <family val="3"/>
            <charset val="129"/>
          </rPr>
          <t>가입하지</t>
        </r>
        <r>
          <rPr>
            <sz val="9"/>
            <color indexed="81"/>
            <rFont val="Tahoma"/>
            <family val="2"/>
          </rPr>
          <t xml:space="preserve"> </t>
        </r>
        <r>
          <rPr>
            <sz val="9"/>
            <color indexed="81"/>
            <rFont val="돋움"/>
            <family val="3"/>
            <charset val="129"/>
          </rPr>
          <t>않음</t>
        </r>
        <r>
          <rPr>
            <sz val="9"/>
            <color indexed="81"/>
            <rFont val="Tahoma"/>
            <family val="2"/>
          </rPr>
          <t>(</t>
        </r>
        <r>
          <rPr>
            <sz val="9"/>
            <color indexed="81"/>
            <rFont val="돋움"/>
            <family val="3"/>
            <charset val="129"/>
          </rPr>
          <t>가입실익이</t>
        </r>
        <r>
          <rPr>
            <sz val="9"/>
            <color indexed="81"/>
            <rFont val="Tahoma"/>
            <family val="2"/>
          </rPr>
          <t xml:space="preserve"> </t>
        </r>
        <r>
          <rPr>
            <sz val="9"/>
            <color indexed="81"/>
            <rFont val="돋움"/>
            <family val="3"/>
            <charset val="129"/>
          </rPr>
          <t>없음</t>
        </r>
        <r>
          <rPr>
            <sz val="9"/>
            <color indexed="81"/>
            <rFont val="Tahoma"/>
            <family val="2"/>
          </rPr>
          <t xml:space="preserve">)
</t>
        </r>
        <r>
          <rPr>
            <sz val="9"/>
            <color indexed="81"/>
            <rFont val="돋움"/>
            <family val="3"/>
            <charset val="129"/>
          </rPr>
          <t>가입을</t>
        </r>
        <r>
          <rPr>
            <sz val="9"/>
            <color indexed="81"/>
            <rFont val="Tahoma"/>
            <family val="2"/>
          </rPr>
          <t xml:space="preserve"> </t>
        </r>
        <r>
          <rPr>
            <sz val="9"/>
            <color indexed="81"/>
            <rFont val="돋움"/>
            <family val="3"/>
            <charset val="129"/>
          </rPr>
          <t>원하시는</t>
        </r>
        <r>
          <rPr>
            <sz val="9"/>
            <color indexed="81"/>
            <rFont val="Tahoma"/>
            <family val="2"/>
          </rPr>
          <t xml:space="preserve"> </t>
        </r>
        <r>
          <rPr>
            <sz val="9"/>
            <color indexed="81"/>
            <rFont val="돋움"/>
            <family val="3"/>
            <charset val="129"/>
          </rPr>
          <t>경우</t>
        </r>
        <r>
          <rPr>
            <sz val="9"/>
            <color indexed="81"/>
            <rFont val="Tahoma"/>
            <family val="2"/>
          </rPr>
          <t xml:space="preserve">, </t>
        </r>
        <r>
          <rPr>
            <sz val="9"/>
            <color indexed="81"/>
            <rFont val="돋움"/>
            <family val="3"/>
            <charset val="129"/>
          </rPr>
          <t>문의</t>
        </r>
        <r>
          <rPr>
            <sz val="9"/>
            <color indexed="81"/>
            <rFont val="Tahoma"/>
            <family val="2"/>
          </rPr>
          <t xml:space="preserve"> </t>
        </r>
        <r>
          <rPr>
            <sz val="9"/>
            <color indexed="81"/>
            <rFont val="돋움"/>
            <family val="3"/>
            <charset val="129"/>
          </rPr>
          <t>요망</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PC</author>
  </authors>
  <commentList>
    <comment ref="J10" authorId="0" shapeId="0" xr:uid="{00000000-0006-0000-0300-000001000000}">
      <text>
        <r>
          <rPr>
            <b/>
            <sz val="9"/>
            <color indexed="81"/>
            <rFont val="돋움"/>
            <family val="3"/>
            <charset val="129"/>
          </rPr>
          <t>연구과제</t>
        </r>
        <r>
          <rPr>
            <b/>
            <sz val="9"/>
            <color indexed="81"/>
            <rFont val="Tahoma"/>
            <family val="2"/>
          </rPr>
          <t xml:space="preserve"> </t>
        </r>
        <r>
          <rPr>
            <b/>
            <sz val="9"/>
            <color indexed="81"/>
            <rFont val="돋움"/>
            <family val="3"/>
            <charset val="129"/>
          </rPr>
          <t>수행기간</t>
        </r>
      </text>
    </comment>
    <comment ref="G11" authorId="0" shapeId="0" xr:uid="{00000000-0006-0000-0300-000002000000}">
      <text>
        <r>
          <rPr>
            <b/>
            <sz val="9"/>
            <color indexed="81"/>
            <rFont val="돋움"/>
            <family val="3"/>
            <charset val="129"/>
          </rPr>
          <t>과제</t>
        </r>
        <r>
          <rPr>
            <b/>
            <sz val="9"/>
            <color indexed="81"/>
            <rFont val="Tahoma"/>
            <family val="2"/>
          </rPr>
          <t xml:space="preserve"> </t>
        </r>
        <r>
          <rPr>
            <b/>
            <sz val="9"/>
            <color indexed="81"/>
            <rFont val="돋움"/>
            <family val="3"/>
            <charset val="129"/>
          </rPr>
          <t>수행</t>
        </r>
        <r>
          <rPr>
            <b/>
            <sz val="9"/>
            <color indexed="81"/>
            <rFont val="Tahoma"/>
            <family val="2"/>
          </rPr>
          <t xml:space="preserve"> </t>
        </r>
        <r>
          <rPr>
            <b/>
            <sz val="9"/>
            <color indexed="81"/>
            <rFont val="돋움"/>
            <family val="3"/>
            <charset val="129"/>
          </rPr>
          <t>기간내</t>
        </r>
        <r>
          <rPr>
            <b/>
            <sz val="9"/>
            <color indexed="81"/>
            <rFont val="Tahoma"/>
            <family val="2"/>
          </rPr>
          <t xml:space="preserve"> </t>
        </r>
        <r>
          <rPr>
            <b/>
            <sz val="9"/>
            <color indexed="81"/>
            <rFont val="돋움"/>
            <family val="3"/>
            <charset val="129"/>
          </rPr>
          <t>지원기관</t>
        </r>
        <r>
          <rPr>
            <b/>
            <sz val="9"/>
            <color indexed="81"/>
            <rFont val="Tahoma"/>
            <family val="2"/>
          </rPr>
          <t xml:space="preserve"> </t>
        </r>
        <r>
          <rPr>
            <b/>
            <sz val="9"/>
            <color indexed="81"/>
            <rFont val="돋움"/>
            <family val="3"/>
            <charset val="129"/>
          </rPr>
          <t>연구비</t>
        </r>
        <r>
          <rPr>
            <b/>
            <sz val="9"/>
            <color indexed="81"/>
            <rFont val="Tahoma"/>
            <family val="2"/>
          </rPr>
          <t xml:space="preserve"> </t>
        </r>
        <r>
          <rPr>
            <b/>
            <sz val="9"/>
            <color indexed="81"/>
            <rFont val="돋움"/>
            <family val="3"/>
            <charset val="129"/>
          </rPr>
          <t>지원액</t>
        </r>
      </text>
    </comment>
    <comment ref="G12" authorId="0" shapeId="0" xr:uid="{00000000-0006-0000-0300-000003000000}">
      <text>
        <r>
          <rPr>
            <sz val="9"/>
            <color indexed="81"/>
            <rFont val="돋움"/>
            <family val="3"/>
            <charset val="129"/>
          </rPr>
          <t>해당</t>
        </r>
        <r>
          <rPr>
            <sz val="9"/>
            <color indexed="81"/>
            <rFont val="Tahoma"/>
            <family val="2"/>
          </rPr>
          <t xml:space="preserve"> </t>
        </r>
        <r>
          <rPr>
            <sz val="9"/>
            <color indexed="81"/>
            <rFont val="돋움"/>
            <family val="3"/>
            <charset val="129"/>
          </rPr>
          <t>과제에서</t>
        </r>
        <r>
          <rPr>
            <sz val="9"/>
            <color indexed="81"/>
            <rFont val="Tahoma"/>
            <family val="2"/>
          </rPr>
          <t xml:space="preserve"> </t>
        </r>
        <r>
          <rPr>
            <sz val="9"/>
            <color indexed="81"/>
            <rFont val="돋움"/>
            <family val="3"/>
            <charset val="129"/>
          </rPr>
          <t>근로자에게</t>
        </r>
        <r>
          <rPr>
            <sz val="9"/>
            <color indexed="81"/>
            <rFont val="Tahoma"/>
            <family val="2"/>
          </rPr>
          <t xml:space="preserve"> </t>
        </r>
        <r>
          <rPr>
            <sz val="9"/>
            <color indexed="81"/>
            <rFont val="돋움"/>
            <family val="3"/>
            <charset val="129"/>
          </rPr>
          <t>지급되는</t>
        </r>
        <r>
          <rPr>
            <sz val="9"/>
            <color indexed="81"/>
            <rFont val="Tahoma"/>
            <family val="2"/>
          </rPr>
          <t xml:space="preserve"> </t>
        </r>
        <r>
          <rPr>
            <sz val="9"/>
            <color indexed="81"/>
            <rFont val="돋움"/>
            <family val="3"/>
            <charset val="129"/>
          </rPr>
          <t>인건비</t>
        </r>
        <r>
          <rPr>
            <sz val="9"/>
            <color indexed="81"/>
            <rFont val="Tahoma"/>
            <family val="2"/>
          </rPr>
          <t xml:space="preserve"> </t>
        </r>
        <r>
          <rPr>
            <sz val="9"/>
            <color indexed="81"/>
            <rFont val="돋움"/>
            <family val="3"/>
            <charset val="129"/>
          </rPr>
          <t>예산</t>
        </r>
        <r>
          <rPr>
            <sz val="9"/>
            <color indexed="81"/>
            <rFont val="Tahoma"/>
            <family val="2"/>
          </rPr>
          <t xml:space="preserve"> </t>
        </r>
        <r>
          <rPr>
            <sz val="9"/>
            <color indexed="81"/>
            <rFont val="돋움"/>
            <family val="3"/>
            <charset val="129"/>
          </rPr>
          <t>총액</t>
        </r>
        <r>
          <rPr>
            <sz val="9"/>
            <color indexed="81"/>
            <rFont val="Tahoma"/>
            <family val="2"/>
          </rPr>
          <t xml:space="preserve">
(</t>
        </r>
        <r>
          <rPr>
            <sz val="9"/>
            <color indexed="81"/>
            <rFont val="돋움"/>
            <family val="3"/>
            <charset val="129"/>
          </rPr>
          <t>기초정보를</t>
        </r>
        <r>
          <rPr>
            <sz val="9"/>
            <color indexed="81"/>
            <rFont val="Tahoma"/>
            <family val="2"/>
          </rPr>
          <t xml:space="preserve"> </t>
        </r>
        <r>
          <rPr>
            <sz val="9"/>
            <color indexed="81"/>
            <rFont val="돋움"/>
            <family val="3"/>
            <charset val="129"/>
          </rPr>
          <t>모두</t>
        </r>
        <r>
          <rPr>
            <sz val="9"/>
            <color indexed="81"/>
            <rFont val="Tahoma"/>
            <family val="2"/>
          </rPr>
          <t xml:space="preserve"> </t>
        </r>
        <r>
          <rPr>
            <sz val="9"/>
            <color indexed="81"/>
            <rFont val="돋움"/>
            <family val="3"/>
            <charset val="129"/>
          </rPr>
          <t>입력하셨다면</t>
        </r>
        <r>
          <rPr>
            <sz val="9"/>
            <color indexed="81"/>
            <rFont val="Tahoma"/>
            <family val="2"/>
          </rPr>
          <t xml:space="preserve"> </t>
        </r>
        <r>
          <rPr>
            <sz val="9"/>
            <color indexed="81"/>
            <rFont val="돋움"/>
            <family val="3"/>
            <charset val="129"/>
          </rPr>
          <t>총지급액은</t>
        </r>
        <r>
          <rPr>
            <sz val="9"/>
            <color indexed="81"/>
            <rFont val="Tahoma"/>
            <family val="2"/>
          </rPr>
          <t xml:space="preserve"> </t>
        </r>
        <r>
          <rPr>
            <sz val="9"/>
            <color indexed="81"/>
            <rFont val="돋움"/>
            <family val="3"/>
            <charset val="129"/>
          </rPr>
          <t>자동</t>
        </r>
        <r>
          <rPr>
            <sz val="9"/>
            <color indexed="81"/>
            <rFont val="Tahoma"/>
            <family val="2"/>
          </rPr>
          <t xml:space="preserve"> </t>
        </r>
        <r>
          <rPr>
            <sz val="9"/>
            <color indexed="81"/>
            <rFont val="돋움"/>
            <family val="3"/>
            <charset val="129"/>
          </rPr>
          <t>계산됩니다</t>
        </r>
        <r>
          <rPr>
            <sz val="9"/>
            <color indexed="81"/>
            <rFont val="Tahoma"/>
            <family val="2"/>
          </rPr>
          <t>)</t>
        </r>
      </text>
    </comment>
    <comment ref="J15" authorId="0" shapeId="0" xr:uid="{00000000-0006-0000-0300-000004000000}">
      <text>
        <r>
          <rPr>
            <b/>
            <sz val="9"/>
            <color indexed="81"/>
            <rFont val="돋움"/>
            <family val="3"/>
            <charset val="129"/>
          </rPr>
          <t>연구과제</t>
        </r>
        <r>
          <rPr>
            <b/>
            <sz val="9"/>
            <color indexed="81"/>
            <rFont val="Tahoma"/>
            <family val="2"/>
          </rPr>
          <t xml:space="preserve"> </t>
        </r>
        <r>
          <rPr>
            <b/>
            <sz val="9"/>
            <color indexed="81"/>
            <rFont val="돋움"/>
            <family val="3"/>
            <charset val="129"/>
          </rPr>
          <t>수행기간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PC</author>
  </authors>
  <commentList>
    <comment ref="Q10" authorId="0" shapeId="0" xr:uid="{00000000-0006-0000-0600-000001000000}">
      <text>
        <r>
          <rPr>
            <b/>
            <sz val="9"/>
            <color indexed="81"/>
            <rFont val="돋움"/>
            <family val="3"/>
            <charset val="129"/>
          </rPr>
          <t xml:space="preserve">건강보험
</t>
        </r>
        <r>
          <rPr>
            <b/>
            <sz val="9"/>
            <color indexed="81"/>
            <rFont val="Tahoma"/>
            <family val="2"/>
          </rPr>
          <t xml:space="preserve">3.545%
</t>
        </r>
        <r>
          <rPr>
            <b/>
            <sz val="9"/>
            <color indexed="81"/>
            <rFont val="돋움"/>
            <family val="3"/>
            <charset val="129"/>
          </rPr>
          <t>장기요양</t>
        </r>
        <r>
          <rPr>
            <b/>
            <sz val="9"/>
            <color indexed="81"/>
            <rFont val="Tahoma"/>
            <family val="2"/>
          </rPr>
          <t xml:space="preserve"> 0.454%</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PC</author>
  </authors>
  <commentList>
    <comment ref="A26" authorId="0" shapeId="0" xr:uid="{00000000-0006-0000-0900-000001000000}">
      <text>
        <r>
          <rPr>
            <b/>
            <sz val="9"/>
            <color indexed="81"/>
            <rFont val="돋움"/>
            <family val="3"/>
            <charset val="129"/>
          </rPr>
          <t>주당</t>
        </r>
        <r>
          <rPr>
            <b/>
            <sz val="9"/>
            <color indexed="81"/>
            <rFont val="Tahoma"/>
            <family val="2"/>
          </rPr>
          <t xml:space="preserve"> </t>
        </r>
        <r>
          <rPr>
            <b/>
            <sz val="9"/>
            <color indexed="81"/>
            <rFont val="돋움"/>
            <family val="3"/>
            <charset val="129"/>
          </rPr>
          <t>근무일수</t>
        </r>
        <r>
          <rPr>
            <sz val="9"/>
            <color indexed="81"/>
            <rFont val="Tahoma"/>
            <family val="2"/>
          </rPr>
          <t xml:space="preserve">
</t>
        </r>
      </text>
    </comment>
    <comment ref="B26" authorId="0" shapeId="0" xr:uid="{00000000-0006-0000-0900-000002000000}">
      <text>
        <r>
          <rPr>
            <b/>
            <sz val="9"/>
            <color indexed="81"/>
            <rFont val="돋움"/>
            <family val="3"/>
            <charset val="129"/>
          </rPr>
          <t>주당근로시간</t>
        </r>
        <r>
          <rPr>
            <sz val="9"/>
            <color indexed="81"/>
            <rFont val="Tahoma"/>
            <family val="2"/>
          </rPr>
          <t xml:space="preserve">
</t>
        </r>
      </text>
    </comment>
    <comment ref="C26" authorId="0" shapeId="0" xr:uid="{00000000-0006-0000-0900-000003000000}">
      <text>
        <r>
          <rPr>
            <b/>
            <sz val="9"/>
            <color indexed="81"/>
            <rFont val="돋움"/>
            <family val="3"/>
            <charset val="129"/>
          </rPr>
          <t>주휴시간</t>
        </r>
        <r>
          <rPr>
            <sz val="9"/>
            <color indexed="81"/>
            <rFont val="Tahoma"/>
            <family val="2"/>
          </rPr>
          <t xml:space="preserve">
</t>
        </r>
      </text>
    </comment>
    <comment ref="D26" authorId="0" shapeId="0" xr:uid="{00000000-0006-0000-0900-000004000000}">
      <text>
        <r>
          <rPr>
            <b/>
            <sz val="9"/>
            <color indexed="81"/>
            <rFont val="돋움"/>
            <family val="3"/>
            <charset val="129"/>
          </rPr>
          <t>주당</t>
        </r>
        <r>
          <rPr>
            <b/>
            <sz val="9"/>
            <color indexed="81"/>
            <rFont val="Tahoma"/>
            <family val="2"/>
          </rPr>
          <t xml:space="preserve"> </t>
        </r>
        <r>
          <rPr>
            <b/>
            <sz val="9"/>
            <color indexed="81"/>
            <rFont val="돋움"/>
            <family val="3"/>
            <charset val="129"/>
          </rPr>
          <t xml:space="preserve">유급근로시간
</t>
        </r>
        <r>
          <rPr>
            <sz val="9"/>
            <color indexed="81"/>
            <rFont val="Tahoma"/>
            <family val="2"/>
          </rPr>
          <t xml:space="preserve">
</t>
        </r>
      </text>
    </comment>
    <comment ref="E26" authorId="0" shapeId="0" xr:uid="{00000000-0006-0000-0900-000005000000}">
      <text>
        <r>
          <rPr>
            <sz val="9"/>
            <color indexed="81"/>
            <rFont val="돋움"/>
            <family val="3"/>
            <charset val="129"/>
          </rPr>
          <t>최저임금</t>
        </r>
        <r>
          <rPr>
            <sz val="9"/>
            <color indexed="81"/>
            <rFont val="Tahoma"/>
            <family val="2"/>
          </rPr>
          <t xml:space="preserve"> </t>
        </r>
        <r>
          <rPr>
            <sz val="9"/>
            <color indexed="81"/>
            <rFont val="돋움"/>
            <family val="3"/>
            <charset val="129"/>
          </rPr>
          <t>계산</t>
        </r>
        <r>
          <rPr>
            <sz val="9"/>
            <color indexed="81"/>
            <rFont val="Tahoma"/>
            <family val="2"/>
          </rPr>
          <t xml:space="preserve">
</t>
        </r>
      </text>
    </comment>
  </commentList>
</comments>
</file>

<file path=xl/sharedStrings.xml><?xml version="1.0" encoding="utf-8"?>
<sst xmlns="http://schemas.openxmlformats.org/spreadsheetml/2006/main" count="657" uniqueCount="531">
  <si>
    <t>직위</t>
    <phoneticPr fontId="1" type="noConversion"/>
  </si>
  <si>
    <t>박사후연구원(Post Doc.) 임용계약서</t>
    <phoneticPr fontId="1" type="noConversion"/>
  </si>
  <si>
    <r>
      <rPr>
        <b/>
        <sz val="11"/>
        <color rgb="FF0000FF"/>
        <rFont val="맑은 고딕"/>
        <family val="3"/>
        <charset val="129"/>
        <scheme val="minor"/>
      </rPr>
      <t>연구교수</t>
    </r>
    <r>
      <rPr>
        <sz val="11"/>
        <color theme="1"/>
        <rFont val="맑은 고딕"/>
        <family val="2"/>
        <charset val="129"/>
        <scheme val="minor"/>
      </rPr>
      <t xml:space="preserve"> 임용계약서</t>
    </r>
    <phoneticPr fontId="1" type="noConversion"/>
  </si>
  <si>
    <t>③</t>
    <phoneticPr fontId="1" type="noConversion"/>
  </si>
  <si>
    <t>(휴게시간 :</t>
    <phoneticPr fontId="1" type="noConversion"/>
  </si>
  <si>
    <t>~</t>
    <phoneticPr fontId="1" type="noConversion"/>
  </si>
  <si>
    <t>매주</t>
    <phoneticPr fontId="1" type="noConversion"/>
  </si>
  <si>
    <t>:</t>
    <phoneticPr fontId="1" type="noConversion"/>
  </si>
  <si>
    <t>①</t>
    <phoneticPr fontId="1" type="noConversion"/>
  </si>
  <si>
    <t>②</t>
    <phoneticPr fontId="1" type="noConversion"/>
  </si>
  <si>
    <t>임금지급일</t>
    <phoneticPr fontId="1" type="noConversion"/>
  </si>
  <si>
    <t>:</t>
    <phoneticPr fontId="1" type="noConversion"/>
  </si>
  <si>
    <t>지급방법</t>
    <phoneticPr fontId="1" type="noConversion"/>
  </si>
  <si>
    <t>근로자 명의 예금통장에 입금</t>
    <phoneticPr fontId="1" type="noConversion"/>
  </si>
  <si>
    <t>3.</t>
  </si>
  <si>
    <t>4.</t>
  </si>
  <si>
    <t>[별첨  1]</t>
    <phoneticPr fontId="1" type="noConversion"/>
  </si>
  <si>
    <t>연번</t>
    <phoneticPr fontId="1" type="noConversion"/>
  </si>
  <si>
    <t>연구과제</t>
    <phoneticPr fontId="1" type="noConversion"/>
  </si>
  <si>
    <t>지원기관</t>
    <phoneticPr fontId="1" type="noConversion"/>
  </si>
  <si>
    <t>참여기간</t>
    <phoneticPr fontId="1" type="noConversion"/>
  </si>
  <si>
    <t>종료일</t>
    <phoneticPr fontId="1" type="noConversion"/>
  </si>
  <si>
    <t>연구책임자</t>
    <phoneticPr fontId="1" type="noConversion"/>
  </si>
  <si>
    <t>시작일</t>
    <phoneticPr fontId="1" type="noConversion"/>
  </si>
  <si>
    <t>지급액</t>
    <phoneticPr fontId="1" type="noConversion"/>
  </si>
  <si>
    <t>ㆍ</t>
    <phoneticPr fontId="1" type="noConversion"/>
  </si>
  <si>
    <t>한국연구재단</t>
    <phoneticPr fontId="1" type="noConversion"/>
  </si>
  <si>
    <t>근로계약 기본정보</t>
    <phoneticPr fontId="1" type="noConversion"/>
  </si>
  <si>
    <t>성명</t>
    <phoneticPr fontId="1" type="noConversion"/>
  </si>
  <si>
    <t>입력가이드</t>
    <phoneticPr fontId="1" type="noConversion"/>
  </si>
  <si>
    <t>세부내역</t>
    <phoneticPr fontId="1" type="noConversion"/>
  </si>
  <si>
    <t>주소(거주지)</t>
    <phoneticPr fontId="1" type="noConversion"/>
  </si>
  <si>
    <t>근무 요일</t>
    <phoneticPr fontId="1" type="noConversion"/>
  </si>
  <si>
    <t>근무 시작일</t>
  </si>
  <si>
    <t>근무 종료일</t>
  </si>
  <si>
    <t>근무 시작시작</t>
  </si>
  <si>
    <t>근무 종료시간</t>
  </si>
  <si>
    <t>근무 장소</t>
    <phoneticPr fontId="1" type="noConversion"/>
  </si>
  <si>
    <t>근로자의 업무</t>
    <phoneticPr fontId="1" type="noConversion"/>
  </si>
  <si>
    <t>지급종료일</t>
    <phoneticPr fontId="1" type="noConversion"/>
  </si>
  <si>
    <t>지급시작일</t>
    <phoneticPr fontId="1" type="noConversion"/>
  </si>
  <si>
    <t>구분</t>
    <phoneticPr fontId="1" type="noConversion"/>
  </si>
  <si>
    <t>②</t>
    <phoneticPr fontId="1" type="noConversion"/>
  </si>
  <si>
    <t>③</t>
    <phoneticPr fontId="1" type="noConversion"/>
  </si>
  <si>
    <t>소속</t>
    <phoneticPr fontId="1" type="noConversion"/>
  </si>
  <si>
    <t>휴게 시작시간</t>
    <phoneticPr fontId="1" type="noConversion"/>
  </si>
  <si>
    <t>휴게 종료시간</t>
    <phoneticPr fontId="1" type="noConversion"/>
  </si>
  <si>
    <t>계약서 작성일자</t>
    <phoneticPr fontId="1" type="noConversion"/>
  </si>
  <si>
    <t>숫자만 입력</t>
    <phoneticPr fontId="1" type="noConversion"/>
  </si>
  <si>
    <t>근로자 계약 정보</t>
    <phoneticPr fontId="1" type="noConversion"/>
  </si>
  <si>
    <t>1.</t>
    <phoneticPr fontId="1" type="noConversion"/>
  </si>
  <si>
    <t>:</t>
    <phoneticPr fontId="1" type="noConversion"/>
  </si>
  <si>
    <t>일(또는 매일단위) 근무, 주휴일 매주</t>
    <phoneticPr fontId="1" type="noConversion"/>
  </si>
  <si>
    <t>주휴일</t>
    <phoneticPr fontId="1" type="noConversion"/>
  </si>
  <si>
    <t>일요일</t>
  </si>
  <si>
    <t>토요일</t>
    <phoneticPr fontId="1" type="noConversion"/>
  </si>
  <si>
    <t>일요일</t>
    <phoneticPr fontId="1" type="noConversion"/>
  </si>
  <si>
    <t>월</t>
    <phoneticPr fontId="1" type="noConversion"/>
  </si>
  <si>
    <t>상여금</t>
    <phoneticPr fontId="1" type="noConversion"/>
  </si>
  <si>
    <t>있음(○)</t>
    <phoneticPr fontId="1" type="noConversion"/>
  </si>
  <si>
    <t>없음(X)</t>
    <phoneticPr fontId="1" type="noConversion"/>
  </si>
  <si>
    <t>지급액(원)</t>
    <phoneticPr fontId="1" type="noConversion"/>
  </si>
  <si>
    <t>4대보험 적용여부</t>
    <phoneticPr fontId="1" type="noConversion"/>
  </si>
  <si>
    <t>4대보험</t>
    <phoneticPr fontId="1" type="noConversion"/>
  </si>
  <si>
    <t>국민</t>
    <phoneticPr fontId="1" type="noConversion"/>
  </si>
  <si>
    <t>건강</t>
    <phoneticPr fontId="1" type="noConversion"/>
  </si>
  <si>
    <t>고용</t>
    <phoneticPr fontId="1" type="noConversion"/>
  </si>
  <si>
    <t>산재</t>
    <phoneticPr fontId="1" type="noConversion"/>
  </si>
  <si>
    <t>(인)</t>
    <phoneticPr fontId="1" type="noConversion"/>
  </si>
  <si>
    <t>생년월일</t>
    <phoneticPr fontId="1" type="noConversion"/>
  </si>
  <si>
    <t>전화번호</t>
    <phoneticPr fontId="1" type="noConversion"/>
  </si>
  <si>
    <t>비고</t>
    <phoneticPr fontId="1" type="noConversion"/>
  </si>
  <si>
    <t>계약서종류</t>
    <phoneticPr fontId="1" type="noConversion"/>
  </si>
  <si>
    <t>직위</t>
    <phoneticPr fontId="1" type="noConversion"/>
  </si>
  <si>
    <t>직위 택1</t>
    <phoneticPr fontId="1" type="noConversion"/>
  </si>
  <si>
    <t>직위</t>
    <phoneticPr fontId="1" type="noConversion"/>
  </si>
  <si>
    <t>인적사항</t>
    <phoneticPr fontId="1" type="noConversion"/>
  </si>
  <si>
    <t>주민등록번호</t>
    <phoneticPr fontId="1" type="noConversion"/>
  </si>
  <si>
    <t>과제 1</t>
    <phoneticPr fontId="1" type="noConversion"/>
  </si>
  <si>
    <t xml:space="preserve">-지원기관(지원사업) </t>
    <phoneticPr fontId="1" type="noConversion"/>
  </si>
  <si>
    <t>- 총지급금액</t>
    <phoneticPr fontId="1" type="noConversion"/>
  </si>
  <si>
    <t>:</t>
    <phoneticPr fontId="1" type="noConversion"/>
  </si>
  <si>
    <t>~</t>
    <phoneticPr fontId="1" type="noConversion"/>
  </si>
  <si>
    <t>- 과제수행기간</t>
    <phoneticPr fontId="1" type="noConversion"/>
  </si>
  <si>
    <t>- 지원금액</t>
    <phoneticPr fontId="1" type="noConversion"/>
  </si>
  <si>
    <t>- 총지급금액</t>
    <phoneticPr fontId="1" type="noConversion"/>
  </si>
  <si>
    <t>과제 2</t>
  </si>
  <si>
    <t>과제 3</t>
  </si>
  <si>
    <t>과제 4</t>
  </si>
  <si>
    <t>기타
(논문지도 등)</t>
    <phoneticPr fontId="1" type="noConversion"/>
  </si>
  <si>
    <t>활 용  시기</t>
    <phoneticPr fontId="1" type="noConversion"/>
  </si>
  <si>
    <t>활            용            계            획</t>
    <phoneticPr fontId="1" type="noConversion"/>
  </si>
  <si>
    <t>■ 공동연구</t>
    <phoneticPr fontId="1" type="noConversion"/>
  </si>
  <si>
    <t>■ 연구지원</t>
    <phoneticPr fontId="1" type="noConversion"/>
  </si>
  <si>
    <t>- 과제수행기간</t>
    <phoneticPr fontId="1" type="noConversion"/>
  </si>
  <si>
    <t>- 지원금액</t>
    <phoneticPr fontId="1" type="noConversion"/>
  </si>
  <si>
    <t>~</t>
    <phoneticPr fontId="1" type="noConversion"/>
  </si>
  <si>
    <t>:</t>
    <phoneticPr fontId="1" type="noConversion"/>
  </si>
  <si>
    <t>- 총지급금액</t>
    <phoneticPr fontId="1" type="noConversion"/>
  </si>
  <si>
    <t>- 과제수행기간</t>
    <phoneticPr fontId="1" type="noConversion"/>
  </si>
  <si>
    <t>- 지원금액</t>
    <phoneticPr fontId="1" type="noConversion"/>
  </si>
  <si>
    <t>주민등록번호</t>
    <phoneticPr fontId="1" type="noConversion"/>
  </si>
  <si>
    <t>숫자만 입력</t>
    <phoneticPr fontId="1" type="noConversion"/>
  </si>
  <si>
    <t>사업명</t>
    <phoneticPr fontId="1" type="noConversion"/>
  </si>
  <si>
    <t>연구시작일</t>
    <phoneticPr fontId="1" type="noConversion"/>
  </si>
  <si>
    <t>연구종료일</t>
    <phoneticPr fontId="1" type="noConversion"/>
  </si>
  <si>
    <t>연구비(원)</t>
    <phoneticPr fontId="1" type="noConversion"/>
  </si>
  <si>
    <t>과제명</t>
    <phoneticPr fontId="1" type="noConversion"/>
  </si>
  <si>
    <t>토요일/일요일 택1</t>
    <phoneticPr fontId="1" type="noConversion"/>
  </si>
  <si>
    <t>퇴직금 적립 선택</t>
    <phoneticPr fontId="1" type="noConversion"/>
  </si>
  <si>
    <t>퇴직금</t>
    <phoneticPr fontId="1" type="noConversion"/>
  </si>
  <si>
    <t>적립안함</t>
    <phoneticPr fontId="1" type="noConversion"/>
  </si>
  <si>
    <t>적립, 적립안함 택1</t>
    <phoneticPr fontId="1" type="noConversion"/>
  </si>
  <si>
    <t>연구자이름</t>
    <phoneticPr fontId="1" type="noConversion"/>
  </si>
  <si>
    <t>참여과제명</t>
    <phoneticPr fontId="1" type="noConversion"/>
  </si>
  <si>
    <t>해당 과제 월급여</t>
    <phoneticPr fontId="1" type="noConversion"/>
  </si>
  <si>
    <t>기관부담분(월)</t>
    <phoneticPr fontId="1" type="noConversion"/>
  </si>
  <si>
    <t>퇴직적립금(월)</t>
    <phoneticPr fontId="1" type="noConversion"/>
  </si>
  <si>
    <t>월지급액</t>
    <phoneticPr fontId="1" type="noConversion"/>
  </si>
  <si>
    <t>참여개월수</t>
    <phoneticPr fontId="1" type="noConversion"/>
  </si>
  <si>
    <t>참여시작일</t>
    <phoneticPr fontId="1" type="noConversion"/>
  </si>
  <si>
    <t>참여종료일</t>
    <phoneticPr fontId="1" type="noConversion"/>
  </si>
  <si>
    <t>총지급액</t>
    <phoneticPr fontId="1" type="noConversion"/>
  </si>
  <si>
    <t>합계</t>
    <phoneticPr fontId="1" type="noConversion"/>
  </si>
  <si>
    <t>국민</t>
    <phoneticPr fontId="1" type="noConversion"/>
  </si>
  <si>
    <t>건강</t>
    <phoneticPr fontId="1" type="noConversion"/>
  </si>
  <si>
    <t>고용</t>
    <phoneticPr fontId="1" type="noConversion"/>
  </si>
  <si>
    <t>소계</t>
    <phoneticPr fontId="1" type="noConversion"/>
  </si>
  <si>
    <t>산재</t>
    <phoneticPr fontId="1" type="noConversion"/>
  </si>
  <si>
    <t>근로소득자 인건비 계산표</t>
    <phoneticPr fontId="1" type="noConversion"/>
  </si>
  <si>
    <t>개인부담 보혐료율</t>
    <phoneticPr fontId="1" type="noConversion"/>
  </si>
  <si>
    <t>기관부담 보험료율</t>
    <phoneticPr fontId="1" type="noConversion"/>
  </si>
  <si>
    <t>M</t>
    <phoneticPr fontId="1" type="noConversion"/>
  </si>
  <si>
    <t>Y</t>
  </si>
  <si>
    <t>Y</t>
    <phoneticPr fontId="1" type="noConversion"/>
  </si>
  <si>
    <t>N</t>
    <phoneticPr fontId="1" type="noConversion"/>
  </si>
  <si>
    <t>월</t>
    <phoneticPr fontId="1" type="noConversion"/>
  </si>
  <si>
    <t>화</t>
    <phoneticPr fontId="1" type="noConversion"/>
  </si>
  <si>
    <t>수</t>
    <phoneticPr fontId="1" type="noConversion"/>
  </si>
  <si>
    <t>목</t>
    <phoneticPr fontId="1" type="noConversion"/>
  </si>
  <si>
    <t>금</t>
    <phoneticPr fontId="1" type="noConversion"/>
  </si>
  <si>
    <t>시간</t>
    <phoneticPr fontId="1" type="noConversion"/>
  </si>
  <si>
    <t>01시</t>
    <phoneticPr fontId="1" type="noConversion"/>
  </si>
  <si>
    <t>10시</t>
  </si>
  <si>
    <t>11시</t>
  </si>
  <si>
    <t>12시</t>
  </si>
  <si>
    <t>13시</t>
  </si>
  <si>
    <t>14시</t>
  </si>
  <si>
    <t>15시</t>
  </si>
  <si>
    <t>16시</t>
  </si>
  <si>
    <t>17시</t>
  </si>
  <si>
    <t>18시</t>
  </si>
  <si>
    <t>19시</t>
  </si>
  <si>
    <t>20시</t>
  </si>
  <si>
    <t>21시</t>
  </si>
  <si>
    <t>22시</t>
  </si>
  <si>
    <t>23시</t>
  </si>
  <si>
    <t>24시</t>
  </si>
  <si>
    <t>00분</t>
  </si>
  <si>
    <t>00분</t>
    <phoneticPr fontId="1" type="noConversion"/>
  </si>
  <si>
    <t>10분</t>
  </si>
  <si>
    <t>11분</t>
  </si>
  <si>
    <t>12분</t>
  </si>
  <si>
    <t>13분</t>
  </si>
  <si>
    <t>14분</t>
  </si>
  <si>
    <t>15분</t>
  </si>
  <si>
    <t>16분</t>
  </si>
  <si>
    <t>17분</t>
  </si>
  <si>
    <t>18분</t>
  </si>
  <si>
    <t>19분</t>
  </si>
  <si>
    <t>20분</t>
  </si>
  <si>
    <t>21분</t>
  </si>
  <si>
    <t>22분</t>
  </si>
  <si>
    <t>23분</t>
  </si>
  <si>
    <t>24분</t>
  </si>
  <si>
    <t>25분</t>
  </si>
  <si>
    <t>26분</t>
  </si>
  <si>
    <t>27분</t>
  </si>
  <si>
    <t>28분</t>
  </si>
  <si>
    <t>29분</t>
  </si>
  <si>
    <t>30분</t>
  </si>
  <si>
    <t>31분</t>
  </si>
  <si>
    <t>32분</t>
  </si>
  <si>
    <t>33분</t>
  </si>
  <si>
    <t>34분</t>
  </si>
  <si>
    <t>35분</t>
  </si>
  <si>
    <t>36분</t>
  </si>
  <si>
    <t>37분</t>
  </si>
  <si>
    <t>38분</t>
  </si>
  <si>
    <t>39분</t>
  </si>
  <si>
    <t>40분</t>
  </si>
  <si>
    <t>41분</t>
  </si>
  <si>
    <t>42분</t>
  </si>
  <si>
    <t>43분</t>
  </si>
  <si>
    <t>44분</t>
  </si>
  <si>
    <t>45분</t>
  </si>
  <si>
    <t>46분</t>
  </si>
  <si>
    <t>47분</t>
  </si>
  <si>
    <t>48분</t>
  </si>
  <si>
    <t>49분</t>
  </si>
  <si>
    <t>50분</t>
  </si>
  <si>
    <t>51분</t>
  </si>
  <si>
    <t>52분</t>
  </si>
  <si>
    <t>53분</t>
  </si>
  <si>
    <t>54분</t>
  </si>
  <si>
    <t>55분</t>
  </si>
  <si>
    <t>56분</t>
  </si>
  <si>
    <t>57분</t>
  </si>
  <si>
    <t>58분</t>
  </si>
  <si>
    <t>59분</t>
  </si>
  <si>
    <t>60분</t>
  </si>
  <si>
    <t>02시</t>
    <phoneticPr fontId="1" type="noConversion"/>
  </si>
  <si>
    <t>03시</t>
    <phoneticPr fontId="1" type="noConversion"/>
  </si>
  <si>
    <t>04시</t>
    <phoneticPr fontId="1" type="noConversion"/>
  </si>
  <si>
    <t>05시</t>
    <phoneticPr fontId="1" type="noConversion"/>
  </si>
  <si>
    <t>06시</t>
    <phoneticPr fontId="1" type="noConversion"/>
  </si>
  <si>
    <t>07시</t>
    <phoneticPr fontId="1" type="noConversion"/>
  </si>
  <si>
    <t>08시</t>
    <phoneticPr fontId="1" type="noConversion"/>
  </si>
  <si>
    <t>09시</t>
  </si>
  <si>
    <t>09시</t>
    <phoneticPr fontId="1" type="noConversion"/>
  </si>
  <si>
    <t>01분</t>
    <phoneticPr fontId="1" type="noConversion"/>
  </si>
  <si>
    <t>02분</t>
    <phoneticPr fontId="1" type="noConversion"/>
  </si>
  <si>
    <t>03분</t>
    <phoneticPr fontId="1" type="noConversion"/>
  </si>
  <si>
    <t>04분</t>
    <phoneticPr fontId="1" type="noConversion"/>
  </si>
  <si>
    <t>05분</t>
    <phoneticPr fontId="1" type="noConversion"/>
  </si>
  <si>
    <t>06분</t>
    <phoneticPr fontId="1" type="noConversion"/>
  </si>
  <si>
    <t>07분</t>
    <phoneticPr fontId="1" type="noConversion"/>
  </si>
  <si>
    <t>08분</t>
    <phoneticPr fontId="1" type="noConversion"/>
  </si>
  <si>
    <t>09분</t>
    <phoneticPr fontId="1" type="noConversion"/>
  </si>
  <si>
    <t>콤보박스에서 택1</t>
    <phoneticPr fontId="1" type="noConversion"/>
  </si>
  <si>
    <t>근로시간</t>
    <phoneticPr fontId="1" type="noConversion"/>
  </si>
  <si>
    <t>주당근로시간</t>
    <phoneticPr fontId="1" type="noConversion"/>
  </si>
  <si>
    <t>자동입력</t>
    <phoneticPr fontId="1" type="noConversion"/>
  </si>
  <si>
    <t>일일 4시간 이상 근로시 최소30분 이상 휴게시간 제공 필수</t>
    <phoneticPr fontId="1" type="noConversion"/>
  </si>
  <si>
    <t>시간</t>
    <phoneticPr fontId="1" type="noConversion"/>
  </si>
  <si>
    <t>내국인/외국인</t>
    <phoneticPr fontId="1" type="noConversion"/>
  </si>
  <si>
    <t>택1</t>
    <phoneticPr fontId="1" type="noConversion"/>
  </si>
  <si>
    <t>내국인</t>
  </si>
  <si>
    <t>내국인</t>
    <phoneticPr fontId="1" type="noConversion"/>
  </si>
  <si>
    <t>외국인</t>
    <phoneticPr fontId="1" type="noConversion"/>
  </si>
  <si>
    <t>구분</t>
    <phoneticPr fontId="1" type="noConversion"/>
  </si>
  <si>
    <t>나이계산</t>
    <phoneticPr fontId="1" type="noConversion"/>
  </si>
  <si>
    <t>자동입력</t>
    <phoneticPr fontId="1" type="noConversion"/>
  </si>
  <si>
    <t>근로기간</t>
    <phoneticPr fontId="1" type="noConversion"/>
  </si>
  <si>
    <t>M</t>
    <phoneticPr fontId="1" type="noConversion"/>
  </si>
  <si>
    <t>적립</t>
    <phoneticPr fontId="1" type="noConversion"/>
  </si>
  <si>
    <t>적립</t>
    <phoneticPr fontId="1" type="noConversion"/>
  </si>
  <si>
    <r>
      <rPr>
        <b/>
        <sz val="12"/>
        <color rgb="FF009900"/>
        <rFont val="맑은 고딕"/>
        <family val="3"/>
        <charset val="129"/>
        <scheme val="minor"/>
      </rPr>
      <t>초록색 색칠된 칸에 일 근로시간과 근로일수 입력</t>
    </r>
    <r>
      <rPr>
        <b/>
        <sz val="12"/>
        <color theme="1"/>
        <rFont val="맑은 고딕"/>
        <family val="3"/>
        <charset val="129"/>
        <scheme val="minor"/>
      </rPr>
      <t>하시면 자동 계산됩니다.</t>
    </r>
    <phoneticPr fontId="1" type="noConversion"/>
  </si>
  <si>
    <t>구분</t>
    <phoneticPr fontId="1" type="noConversion"/>
  </si>
  <si>
    <t>단위</t>
    <phoneticPr fontId="1" type="noConversion"/>
  </si>
  <si>
    <t>비고</t>
    <phoneticPr fontId="1" type="noConversion"/>
  </si>
  <si>
    <t>근로계약서상 소정 일 근로시간</t>
    <phoneticPr fontId="1" type="noConversion"/>
  </si>
  <si>
    <t>시간</t>
    <phoneticPr fontId="1" type="noConversion"/>
  </si>
  <si>
    <t>근로계약서상 소정 주 근로일수</t>
    <phoneticPr fontId="1" type="noConversion"/>
  </si>
  <si>
    <t>일</t>
    <phoneticPr fontId="1" type="noConversion"/>
  </si>
  <si>
    <t>근로계약서상 소정 주 근로시간</t>
    <phoneticPr fontId="1" type="noConversion"/>
  </si>
  <si>
    <t>주 유급휴무수당시간</t>
    <phoneticPr fontId="1" type="noConversion"/>
  </si>
  <si>
    <t>1주 15시간 미만 근로자는 주휴일 적용 제외</t>
    <phoneticPr fontId="1" type="noConversion"/>
  </si>
  <si>
    <t>주 유급근로시간</t>
    <phoneticPr fontId="1" type="noConversion"/>
  </si>
  <si>
    <t>1주일</t>
    <phoneticPr fontId="1" type="noConversion"/>
  </si>
  <si>
    <t>일 유급근로시간</t>
    <phoneticPr fontId="1" type="noConversion"/>
  </si>
  <si>
    <t>1년</t>
    <phoneticPr fontId="1" type="noConversion"/>
  </si>
  <si>
    <t>연 유급근로시간</t>
    <phoneticPr fontId="1" type="noConversion"/>
  </si>
  <si>
    <t>12개월</t>
    <phoneticPr fontId="1" type="noConversion"/>
  </si>
  <si>
    <t>개월</t>
  </si>
  <si>
    <t>법정 월 소정근로시간</t>
    <phoneticPr fontId="1" type="noConversion"/>
  </si>
  <si>
    <t>법정 월 소정근로시간(반올림)</t>
    <phoneticPr fontId="1" type="noConversion"/>
  </si>
  <si>
    <t>원</t>
    <phoneticPr fontId="1" type="noConversion"/>
  </si>
  <si>
    <t>이 금액보다 근로계약서 월지급액 작다면 최저임금위반</t>
    <phoneticPr fontId="1" type="noConversion"/>
  </si>
  <si>
    <t>&lt;관련법령&gt;</t>
    <phoneticPr fontId="1" type="noConversion"/>
  </si>
  <si>
    <t>근로기준법 제55조(휴일) 사용자는 근로자에게 1주일에 평균 1회 이상의 유급휴일을 주어야 한다.</t>
    <phoneticPr fontId="1" type="noConversion"/>
  </si>
  <si>
    <t>근로기준법 시행령 제30조(주휴일) 법 제55조에 따른 유급휴일은 1주 동안의 소정근로일을 개근한 자에게 주어야 한다.</t>
    <phoneticPr fontId="1" type="noConversion"/>
  </si>
  <si>
    <t xml:space="preserve">근로기준법 제18조(단시간근로자의 근로조건) </t>
    <phoneticPr fontId="1" type="noConversion"/>
  </si>
  <si>
    <t xml:space="preserve">① 단시간근로자의 근로조건은 그 사업장의 같은 종류의 업무에 종사하는 통상 근로자의 근로시간을 기준으로 </t>
    <phoneticPr fontId="1" type="noConversion"/>
  </si>
  <si>
    <t xml:space="preserve">    산정한 비율에 따라 결정되어야 한다.</t>
    <phoneticPr fontId="1" type="noConversion"/>
  </si>
  <si>
    <t>② 제1항에 따라 근로조건을 결정할 때에 기준이 되는 사항이나 그 밖에 필요한 사항은 대통령령으로 정한다.</t>
  </si>
  <si>
    <t xml:space="preserve">③ 4주 동안(4주 미만으로 근로하는 경우에는 그 기간)을 평균하여 1주 동안의 소정근로시간이 15시간 미만인 </t>
    <phoneticPr fontId="1" type="noConversion"/>
  </si>
  <si>
    <t xml:space="preserve">    근로자에 대하여는 제55조와 제60조를 적용하지 아니한다.</t>
    <phoneticPr fontId="1" type="noConversion"/>
  </si>
  <si>
    <t>활용의 필요성(구체적으로 작성 : 별지 작성 가능함)</t>
    <phoneticPr fontId="1" type="noConversion"/>
  </si>
  <si>
    <t>2023년 근로소득 간이세액표(제189조 관련)</t>
    <phoneticPr fontId="1" type="noConversion"/>
  </si>
  <si>
    <t>(단위: 원)</t>
  </si>
  <si>
    <t>월급여액(천원)</t>
  </si>
  <si>
    <t>공제대상가족의 수</t>
  </si>
  <si>
    <t>[비과세 및 학자금 제외］</t>
  </si>
  <si>
    <t>이상</t>
  </si>
  <si>
    <t>미만</t>
  </si>
  <si>
    <t>10,000원초과
14,000원 이하</t>
    <phoneticPr fontId="45" type="noConversion"/>
  </si>
  <si>
    <r>
      <t>(10,000,000원인 경우의 해당 세액) + (10,000,000원을 초과하는 금액 중 98%를 곱한 금액의 35% 상당액) + (</t>
    </r>
    <r>
      <rPr>
        <sz val="12"/>
        <color rgb="FFFF0000"/>
        <rFont val="HY신명조"/>
        <family val="1"/>
        <charset val="129"/>
      </rPr>
      <t>25,000원</t>
    </r>
    <r>
      <rPr>
        <sz val="11"/>
        <rFont val="HY신명조"/>
        <family val="1"/>
        <charset val="129"/>
      </rPr>
      <t>)</t>
    </r>
    <phoneticPr fontId="45" type="noConversion"/>
  </si>
  <si>
    <t>14,000천원 초과
28,000천원 이하</t>
    <phoneticPr fontId="45" type="noConversion"/>
  </si>
  <si>
    <r>
      <t xml:space="preserve">(1천만원인 경우의 해당세액) + </t>
    </r>
    <r>
      <rPr>
        <sz val="12"/>
        <color rgb="FFFF0000"/>
        <rFont val="HY신명조"/>
        <family val="1"/>
        <charset val="129"/>
      </rPr>
      <t>(1,397,000원)</t>
    </r>
    <r>
      <rPr>
        <sz val="11"/>
        <rFont val="HY신명조"/>
        <family val="1"/>
        <charset val="129"/>
      </rPr>
      <t xml:space="preserve"> + (14,000천원을 초과하는 금액 중 98퍼센트를 곱한 금액의 38퍼센트 상당액)</t>
    </r>
    <phoneticPr fontId="45" type="noConversion"/>
  </si>
  <si>
    <t>28,000천원 초과
30,000천원 이하</t>
    <phoneticPr fontId="45" type="noConversion"/>
  </si>
  <si>
    <r>
      <t xml:space="preserve">(10,000천원인 경우의 해당세액) + </t>
    </r>
    <r>
      <rPr>
        <sz val="12"/>
        <color rgb="FFFF0000"/>
        <rFont val="HY신명조"/>
        <family val="1"/>
        <charset val="129"/>
      </rPr>
      <t>(6,610,600원)</t>
    </r>
    <r>
      <rPr>
        <sz val="11"/>
        <rFont val="HY신명조"/>
        <family val="1"/>
        <charset val="129"/>
      </rPr>
      <t xml:space="preserve"> + (28,000천원을 초과하는 금액에 98퍼센트를 곱한 금액의 40퍼센트 상당액) </t>
    </r>
    <phoneticPr fontId="45" type="noConversion"/>
  </si>
  <si>
    <t>30,000천원 초과
45,000천원 이하</t>
    <phoneticPr fontId="45" type="noConversion"/>
  </si>
  <si>
    <r>
      <t xml:space="preserve">(10,000천원인 경우의 해당세액) + </t>
    </r>
    <r>
      <rPr>
        <sz val="12"/>
        <color rgb="FFFF0000"/>
        <rFont val="HY신명조"/>
        <family val="1"/>
        <charset val="129"/>
      </rPr>
      <t>(7,394,600원)</t>
    </r>
    <r>
      <rPr>
        <sz val="11"/>
        <rFont val="HY신명조"/>
        <family val="1"/>
        <charset val="129"/>
      </rPr>
      <t xml:space="preserve"> + (30,000천원을 초과하는 금액의 40퍼센트 상당액)</t>
    </r>
    <phoneticPr fontId="45" type="noConversion"/>
  </si>
  <si>
    <t>45,000천원 초과
87,000천원 이하</t>
    <phoneticPr fontId="45" type="noConversion"/>
  </si>
  <si>
    <r>
      <t xml:space="preserve">(10,000천원인 경우의 해당세액) + </t>
    </r>
    <r>
      <rPr>
        <sz val="12"/>
        <color rgb="FFFF0000"/>
        <rFont val="HY신명조"/>
        <family val="1"/>
        <charset val="129"/>
      </rPr>
      <t>(13,394,600원)</t>
    </r>
    <r>
      <rPr>
        <sz val="11"/>
        <rFont val="HY신명조"/>
        <family val="1"/>
        <charset val="129"/>
      </rPr>
      <t xml:space="preserve"> + (45,000천원을 초과하는 금액의 42퍼센트 상당액) </t>
    </r>
    <phoneticPr fontId="45" type="noConversion"/>
  </si>
  <si>
    <t>87,000천원 초과</t>
    <phoneticPr fontId="45" type="noConversion"/>
  </si>
  <si>
    <r>
      <t xml:space="preserve">(10,000천원인 경우의 해당세액) + </t>
    </r>
    <r>
      <rPr>
        <sz val="12"/>
        <color rgb="FFFF0000"/>
        <rFont val="HY신명조"/>
        <family val="1"/>
        <charset val="129"/>
      </rPr>
      <t>(31,034,600원)</t>
    </r>
    <r>
      <rPr>
        <sz val="11"/>
        <rFont val="HY신명조"/>
        <family val="1"/>
        <charset val="129"/>
      </rPr>
      <t xml:space="preserve"> + (87,000천원을 초과하는 금액의 45퍼센트 상당액)</t>
    </r>
    <phoneticPr fontId="45" type="noConversion"/>
  </si>
  <si>
    <t>자동입력</t>
    <phoneticPr fontId="1" type="noConversion"/>
  </si>
  <si>
    <t>[인건비 지급 과제 정보]-파란색 필드에 입력하세요</t>
    <phoneticPr fontId="1" type="noConversion"/>
  </si>
  <si>
    <t>과제정보</t>
    <phoneticPr fontId="1" type="noConversion"/>
  </si>
  <si>
    <t>최저임금검증(자동)</t>
    <phoneticPr fontId="1" type="noConversion"/>
  </si>
  <si>
    <t xml:space="preserve">-지원기관(지원사업) </t>
    <phoneticPr fontId="1" type="noConversion"/>
  </si>
  <si>
    <t xml:space="preserve">-지원기관(지원사업) </t>
    <phoneticPr fontId="1" type="noConversion"/>
  </si>
  <si>
    <t>:</t>
    <phoneticPr fontId="1" type="noConversion"/>
  </si>
  <si>
    <t xml:space="preserve">-지원기관(지원사업) </t>
    <phoneticPr fontId="1" type="noConversion"/>
  </si>
  <si>
    <t>:</t>
    <phoneticPr fontId="1" type="noConversion"/>
  </si>
  <si>
    <t>과제 5</t>
    <phoneticPr fontId="1" type="noConversion"/>
  </si>
  <si>
    <t>과제 6</t>
    <phoneticPr fontId="1" type="noConversion"/>
  </si>
  <si>
    <t>과제 7</t>
    <phoneticPr fontId="1" type="noConversion"/>
  </si>
  <si>
    <t>과제 8</t>
    <phoneticPr fontId="1" type="noConversion"/>
  </si>
  <si>
    <t>과제 9</t>
    <phoneticPr fontId="1" type="noConversion"/>
  </si>
  <si>
    <t>과제10</t>
    <phoneticPr fontId="1" type="noConversion"/>
  </si>
  <si>
    <t>담
당
업
무</t>
    <phoneticPr fontId="1" type="noConversion"/>
  </si>
  <si>
    <t>담
당
업
무</t>
    <phoneticPr fontId="1" type="noConversion"/>
  </si>
  <si>
    <t>- 과제수행기간</t>
    <phoneticPr fontId="1" type="noConversion"/>
  </si>
  <si>
    <t>- 지원금액</t>
    <phoneticPr fontId="1" type="noConversion"/>
  </si>
  <si>
    <t>- 총지급금액</t>
    <phoneticPr fontId="1" type="noConversion"/>
  </si>
  <si>
    <t>:</t>
    <phoneticPr fontId="1" type="noConversion"/>
  </si>
  <si>
    <t>- 과제수행기간</t>
    <phoneticPr fontId="1" type="noConversion"/>
  </si>
  <si>
    <t>~</t>
    <phoneticPr fontId="1" type="noConversion"/>
  </si>
  <si>
    <t>- 총지급금액</t>
    <phoneticPr fontId="1" type="noConversion"/>
  </si>
  <si>
    <t>~</t>
    <phoneticPr fontId="1" type="noConversion"/>
  </si>
  <si>
    <t>- 지원금액</t>
    <phoneticPr fontId="1" type="noConversion"/>
  </si>
  <si>
    <t xml:space="preserve">-지원기관(지원사업) </t>
    <phoneticPr fontId="1" type="noConversion"/>
  </si>
  <si>
    <t>- 과제수행기간</t>
    <phoneticPr fontId="1" type="noConversion"/>
  </si>
  <si>
    <t>부설연구소 연구자 ■ㆍ연구근접비원인력 □ 활용계획서</t>
    <phoneticPr fontId="1" type="noConversion"/>
  </si>
  <si>
    <t>■</t>
    <phoneticPr fontId="1" type="noConversion"/>
  </si>
  <si>
    <t>부설연구소 연구자 □ㆍ연구근접비원인력 ■ 활용계획서</t>
    <phoneticPr fontId="1" type="noConversion"/>
  </si>
  <si>
    <t>□</t>
    <phoneticPr fontId="1" type="noConversion"/>
  </si>
  <si>
    <r>
      <t xml:space="preserve">[기본정보] </t>
    </r>
    <r>
      <rPr>
        <b/>
        <sz val="11"/>
        <color rgb="FF0000FF"/>
        <rFont val="맑은 고딕"/>
        <family val="3"/>
        <charset val="129"/>
        <scheme val="minor"/>
      </rPr>
      <t>파란색 필드를 모두 입력해 주세요</t>
    </r>
    <phoneticPr fontId="1" type="noConversion"/>
  </si>
  <si>
    <t>지급시작일</t>
    <phoneticPr fontId="1" type="noConversion"/>
  </si>
  <si>
    <t>지급종료일</t>
    <phoneticPr fontId="1" type="noConversion"/>
  </si>
  <si>
    <t>[근로계약 기간 내 급여정보] -</t>
    <phoneticPr fontId="1" type="noConversion"/>
  </si>
  <si>
    <t>M</t>
    <phoneticPr fontId="1" type="noConversion"/>
  </si>
  <si>
    <t>파란색 필드를 입력하세요!(숫자의 경우 숫자만 입력하세요.)</t>
    <phoneticPr fontId="1" type="noConversion"/>
  </si>
  <si>
    <t>급여 검증</t>
    <phoneticPr fontId="1" type="noConversion"/>
  </si>
  <si>
    <t>[편성액 일치가 나오도록 편성해 주세요]</t>
    <phoneticPr fontId="1" type="noConversion"/>
  </si>
  <si>
    <t>[참여과제 정보] : 참여과제 기본정보를 기재합니다</t>
    <phoneticPr fontId="1" type="noConversion"/>
  </si>
  <si>
    <t>[별도서식 2-1]</t>
    <phoneticPr fontId="1" type="noConversion"/>
  </si>
  <si>
    <t>서울시립대학교 총장(이하 “총장”이라 한다)과</t>
    <phoneticPr fontId="1" type="noConversion"/>
  </si>
  <si>
    <t>연구교수</t>
    <phoneticPr fontId="1" type="noConversion"/>
  </si>
  <si>
    <t>박사후연구원</t>
    <phoneticPr fontId="1" type="noConversion"/>
  </si>
  <si>
    <t>(임용대상자)</t>
  </si>
  <si>
    <t xml:space="preserve">(총      장)    </t>
    <phoneticPr fontId="1" type="noConversion"/>
  </si>
  <si>
    <t>제1조</t>
    <phoneticPr fontId="1" type="noConversion"/>
  </si>
  <si>
    <t>(계약당사자)</t>
  </si>
  <si>
    <t>서울시립대학교 총장</t>
    <phoneticPr fontId="1" type="noConversion"/>
  </si>
  <si>
    <t>:</t>
    <phoneticPr fontId="1" type="noConversion"/>
  </si>
  <si>
    <t>주민등록번호</t>
    <phoneticPr fontId="1" type="noConversion"/>
  </si>
  <si>
    <t>주            소</t>
    <phoneticPr fontId="1" type="noConversion"/>
  </si>
  <si>
    <t>성            명</t>
    <phoneticPr fontId="1" type="noConversion"/>
  </si>
  <si>
    <t>제2조</t>
    <phoneticPr fontId="1" type="noConversion"/>
  </si>
  <si>
    <t xml:space="preserve">(소속 및 계약기간) </t>
    <phoneticPr fontId="1" type="noConversion"/>
  </si>
  <si>
    <t>①</t>
  </si>
  <si>
    <t xml:space="preserve">“임용대상자”의 소속은  </t>
    <phoneticPr fontId="1" type="noConversion"/>
  </si>
  <si>
    <t>로 한다.</t>
    <phoneticPr fontId="1" type="noConversion"/>
  </si>
  <si>
    <t>②</t>
    <phoneticPr fontId="1" type="noConversion"/>
  </si>
  <si>
    <t xml:space="preserve">  계약기간은    </t>
    <phoneticPr fontId="1" type="noConversion"/>
  </si>
  <si>
    <t>로 한다.</t>
    <phoneticPr fontId="1" type="noConversion"/>
  </si>
  <si>
    <t>제3조</t>
    <phoneticPr fontId="1" type="noConversion"/>
  </si>
  <si>
    <t>(근무장소)</t>
    <phoneticPr fontId="1" type="noConversion"/>
  </si>
  <si>
    <t>①</t>
    <phoneticPr fontId="1" type="noConversion"/>
  </si>
  <si>
    <t>①</t>
    <phoneticPr fontId="1" type="noConversion"/>
  </si>
  <si>
    <t>“임용대상자”는 본교의 시설을 이용할 수 있다.</t>
    <phoneticPr fontId="1" type="noConversion"/>
  </si>
  <si>
    <t>소속기관장은 “임용대상자”에게 업무에 필요한 시설을 제공할 수 있다.</t>
  </si>
  <si>
    <t>③</t>
    <phoneticPr fontId="1" type="noConversion"/>
  </si>
  <si>
    <t>“임용대상자”의 근무장소는</t>
    <phoneticPr fontId="1" type="noConversion"/>
  </si>
  <si>
    <t>제4조</t>
    <phoneticPr fontId="1" type="noConversion"/>
  </si>
  <si>
    <t>(업무의 내용)</t>
    <phoneticPr fontId="1" type="noConversion"/>
  </si>
  <si>
    <t>제5조</t>
    <phoneticPr fontId="1" type="noConversion"/>
  </si>
  <si>
    <t xml:space="preserve">(소정근로시간)   </t>
    <phoneticPr fontId="1" type="noConversion"/>
  </si>
  <si>
    <t xml:space="preserve">(근무일 및 휴일)   </t>
    <phoneticPr fontId="1" type="noConversion"/>
  </si>
  <si>
    <t>제6조</t>
  </si>
  <si>
    <t>제7조</t>
  </si>
  <si>
    <t>(급여)</t>
    <phoneticPr fontId="1" type="noConversion"/>
  </si>
  <si>
    <t>"임용대상자"에게 지급할 보수는</t>
    <phoneticPr fontId="1" type="noConversion"/>
  </si>
  <si>
    <t>(별첨1 참고)으로 하며,상여금 등 별도의 수당은 지급하지 아니한다.</t>
    <phoneticPr fontId="1" type="noConversion"/>
  </si>
  <si>
    <t>②</t>
    <phoneticPr fontId="1" type="noConversion"/>
  </si>
  <si>
    <t>근무월 익월  7일 이내(휴일의 경우 전일 지급)</t>
    <phoneticPr fontId="1" type="noConversion"/>
  </si>
  <si>
    <t>④</t>
    <phoneticPr fontId="1" type="noConversion"/>
  </si>
  <si>
    <t xml:space="preserve">건강보험, 고용보험, 국민연금, 산업재해보상보험 등 사회보장성 보험료의 개인부담분 및 </t>
    <phoneticPr fontId="1" type="noConversion"/>
  </si>
  <si>
    <t>제세공과금은 제1항의 보수에 포함된다.</t>
    <phoneticPr fontId="1" type="noConversion"/>
  </si>
  <si>
    <t>⑤</t>
    <phoneticPr fontId="1" type="noConversion"/>
  </si>
  <si>
    <t>1년 이상 계속 근로한 경우 퇴직금을 지급하며, 최종 계약기간이 끝난 후 임용계약기간 중</t>
    <phoneticPr fontId="1" type="noConversion"/>
  </si>
  <si>
    <t>지급된 총보수액의 12분의 1에 해당하는 금액을 지급한다.</t>
    <phoneticPr fontId="1" type="noConversion"/>
  </si>
  <si>
    <t>제8조</t>
    <phoneticPr fontId="1" type="noConversion"/>
  </si>
  <si>
    <t>(복무)</t>
    <phoneticPr fontId="1" type="noConversion"/>
  </si>
  <si>
    <t>①</t>
    <phoneticPr fontId="1" type="noConversion"/>
  </si>
  <si>
    <t>①</t>
    <phoneticPr fontId="1" type="noConversion"/>
  </si>
  <si>
    <t xml:space="preserve">임용대상자”는 “총장”이 지정하는 기관에 근무하여야 하며, 소속기관의 연구과제에 </t>
    <phoneticPr fontId="1" type="noConversion"/>
  </si>
  <si>
    <t>상근으로 참여하여야 한다.</t>
    <phoneticPr fontId="1" type="noConversion"/>
  </si>
  <si>
    <t>②</t>
    <phoneticPr fontId="1" type="noConversion"/>
  </si>
  <si>
    <t>임용대상자”는 본교 규정 및 교원과 관련된 법 등 관계 규정을 준수하여야 한다.</t>
    <phoneticPr fontId="1" type="noConversion"/>
  </si>
  <si>
    <t>③</t>
    <phoneticPr fontId="1" type="noConversion"/>
  </si>
  <si>
    <t>임용대상자”는 “총장”의 사전승인 없이 본교 및 타 기관에 임의 출강할 수 없으며,</t>
    <phoneticPr fontId="1" type="noConversion"/>
  </si>
  <si>
    <t>타 기관의 연구업무를 수행해서는 아니 된다.</t>
    <phoneticPr fontId="1" type="noConversion"/>
  </si>
  <si>
    <t>④</t>
    <phoneticPr fontId="1" type="noConversion"/>
  </si>
  <si>
    <t>“임용대상자”는 직무와 관련하여 취득한 비밀은 임용계약기간 중 또는 임용계약기간</t>
    <phoneticPr fontId="1" type="noConversion"/>
  </si>
  <si>
    <t xml:space="preserve"> 종료 후에도 이를 누설하여서는 아니 된다.</t>
    <phoneticPr fontId="1" type="noConversion"/>
  </si>
  <si>
    <t>제9조</t>
    <phoneticPr fontId="1" type="noConversion"/>
  </si>
  <si>
    <t>(연구결과의 귀속 등)</t>
    <phoneticPr fontId="1" type="noConversion"/>
  </si>
  <si>
    <t>①</t>
    <phoneticPr fontId="1" type="noConversion"/>
  </si>
  <si>
    <t>“임용대상자”가 “총장”의 소속기관에서 복무하는 동안 발생한 연구의 결과는</t>
    <phoneticPr fontId="1" type="noConversion"/>
  </si>
  <si>
    <t>“총장”에 귀속한다.</t>
    <phoneticPr fontId="1" type="noConversion"/>
  </si>
  <si>
    <t>②</t>
    <phoneticPr fontId="1" type="noConversion"/>
  </si>
  <si>
    <t>임용계약기간 중 “임용대상자”는 자신의 명의로 연구결과를 발표할 경우 “총장”에</t>
    <phoneticPr fontId="1" type="noConversion"/>
  </si>
  <si>
    <t>소속함을 명시하여야 한다.</t>
    <phoneticPr fontId="1" type="noConversion"/>
  </si>
  <si>
    <t>(재임용 및 절차)</t>
    <phoneticPr fontId="1" type="noConversion"/>
  </si>
  <si>
    <t>제11조</t>
    <phoneticPr fontId="1" type="noConversion"/>
  </si>
  <si>
    <t>(계약의 해지)</t>
    <phoneticPr fontId="1" type="noConversion"/>
  </si>
  <si>
    <t>2.</t>
  </si>
  <si>
    <t>정당한 사유 없이 “총장” 또는 소속기관장의 지시를 거부한 경우</t>
    <phoneticPr fontId="1" type="noConversion"/>
  </si>
  <si>
    <t>연구 실적이 부진한 경우</t>
    <phoneticPr fontId="1" type="noConversion"/>
  </si>
  <si>
    <t xml:space="preserve">직무를 수행하는 데 필요한 자격증의 효력이 상실되거나 면허가 취소되어 담당 직무를 </t>
    <phoneticPr fontId="1" type="noConversion"/>
  </si>
  <si>
    <t>수행할 수 없게 된 경우</t>
    <phoneticPr fontId="1" type="noConversion"/>
  </si>
  <si>
    <t>5.</t>
  </si>
  <si>
    <t>제12조</t>
    <phoneticPr fontId="1" type="noConversion"/>
  </si>
  <si>
    <t>(기타)</t>
    <phoneticPr fontId="1" type="noConversion"/>
  </si>
  <si>
    <t>이 계약서는 2통을 작성하여 “총장”과 “임용대상자”가 각각 1통씩 보관한다.</t>
    <phoneticPr fontId="1" type="noConversion"/>
  </si>
  <si>
    <t>②</t>
    <phoneticPr fontId="1" type="noConversion"/>
  </si>
  <si>
    <t>이 계약에 정함이 없는 사항은 근로기준법령에 의한다.</t>
    <phoneticPr fontId="1" type="noConversion"/>
  </si>
  <si>
    <t>"총   장"</t>
    <phoneticPr fontId="1" type="noConversion"/>
  </si>
  <si>
    <t>성 명  :</t>
    <phoneticPr fontId="1" type="noConversion"/>
  </si>
  <si>
    <t xml:space="preserve"> (인/사인)</t>
    <phoneticPr fontId="1" type="noConversion"/>
  </si>
  <si>
    <t>서울시립대학교 총장</t>
    <phoneticPr fontId="1" type="noConversion"/>
  </si>
  <si>
    <t xml:space="preserve"> (직인)</t>
    <phoneticPr fontId="1" type="noConversion"/>
  </si>
  <si>
    <t>"임용대상자"</t>
    <phoneticPr fontId="1" type="noConversion"/>
  </si>
  <si>
    <t>원용걸</t>
    <phoneticPr fontId="1" type="noConversion"/>
  </si>
  <si>
    <t>[별지서식 2]</t>
    <phoneticPr fontId="1" type="noConversion"/>
  </si>
  <si>
    <t>연구교수 활용계획서</t>
    <phoneticPr fontId="1" type="noConversion"/>
  </si>
  <si>
    <t>박사후연구원 활용계획서</t>
    <phoneticPr fontId="1" type="noConversion"/>
  </si>
  <si>
    <t>소속기관</t>
    <phoneticPr fontId="1" type="noConversion"/>
  </si>
  <si>
    <t>공동연구</t>
    <phoneticPr fontId="1" type="noConversion"/>
  </si>
  <si>
    <t>공동연구</t>
    <phoneticPr fontId="1" type="noConversion"/>
  </si>
  <si>
    <t>위와 같이 제출합니다.</t>
    <phoneticPr fontId="1" type="noConversion"/>
  </si>
  <si>
    <t>소속기관장</t>
    <phoneticPr fontId="1" type="noConversion"/>
  </si>
  <si>
    <t xml:space="preserve">“총장”은 “임용대상자”에게 다음 각 호의 1에 해당하는 사유가 있는 경우 </t>
    <phoneticPr fontId="1" type="noConversion"/>
  </si>
  <si>
    <t>임용대상자”의 임용계약을 해지할 수 있다.</t>
    <phoneticPr fontId="1" type="noConversion"/>
  </si>
  <si>
    <t>제10조</t>
    <phoneticPr fontId="1" type="noConversion"/>
  </si>
  <si>
    <t>연구2</t>
    <phoneticPr fontId="1" type="noConversion"/>
  </si>
  <si>
    <t>연구3</t>
    <phoneticPr fontId="1" type="noConversion"/>
  </si>
  <si>
    <t>외국인 고용보험 가입X
(임의가입가능)
주당 15시간 미만근로
(국민X, 건강x)</t>
    <phoneticPr fontId="1" type="noConversion"/>
  </si>
  <si>
    <t>월 인건비 목표값 찾기</t>
    <phoneticPr fontId="1" type="noConversion"/>
  </si>
  <si>
    <t xml:space="preserve">[입력방법 Guide] </t>
    <phoneticPr fontId="1" type="noConversion"/>
  </si>
  <si>
    <t>① 지급가능한 인건비 예산을 입력하면 월별 편성금액을 산출합니다.
② 편성가능 예산액, 참여개월수, 퇴직금 적립 여부를 입력하면 월급여가 자동 산출됩니다.</t>
    <phoneticPr fontId="1" type="noConversion"/>
  </si>
  <si>
    <t>편성가능 예산액</t>
    <phoneticPr fontId="1" type="noConversion"/>
  </si>
  <si>
    <t>월급여</t>
    <phoneticPr fontId="1" type="noConversion"/>
  </si>
  <si>
    <t>기관부담분(월)</t>
    <phoneticPr fontId="1" type="noConversion"/>
  </si>
  <si>
    <t>산출예산액</t>
    <phoneticPr fontId="1" type="noConversion"/>
  </si>
  <si>
    <t>인건비 실수령액 모의계산</t>
    <phoneticPr fontId="1" type="noConversion"/>
  </si>
  <si>
    <t>실제 지급액과 다소 차이가 있을수 있이며, 근로시간과, 월급여를 입력하면 나머지는 자동으로 계산됩니다.
(기본정보를 입력했다면 자동계산됩니다/기본정보를 입력하지 않았다면 노란색 필드를 입력하세요)</t>
    <phoneticPr fontId="1" type="noConversion"/>
  </si>
  <si>
    <t>구분</t>
    <phoneticPr fontId="1" type="noConversion"/>
  </si>
  <si>
    <t>내역</t>
    <phoneticPr fontId="1" type="noConversion"/>
  </si>
  <si>
    <t>비고</t>
    <phoneticPr fontId="1" type="noConversion"/>
  </si>
  <si>
    <t>근로계약서상 주당 근로시간</t>
    <phoneticPr fontId="1" type="noConversion"/>
  </si>
  <si>
    <t>시간</t>
    <phoneticPr fontId="1" type="noConversion"/>
  </si>
  <si>
    <t>외국인의 경우
국적에 따란 국민연금 가입이 
선택적으로 처리되며
고용보험은 임의가입으로
대부분 가입하지 않습니다.</t>
    <phoneticPr fontId="1" type="noConversion"/>
  </si>
  <si>
    <t>근로계약서상 월 급여</t>
    <phoneticPr fontId="1" type="noConversion"/>
  </si>
  <si>
    <t>원</t>
    <phoneticPr fontId="1" type="noConversion"/>
  </si>
  <si>
    <t>국민연금</t>
    <phoneticPr fontId="1" type="noConversion"/>
  </si>
  <si>
    <t>건강보험</t>
    <phoneticPr fontId="1" type="noConversion"/>
  </si>
  <si>
    <t>장기요양보험</t>
    <phoneticPr fontId="1" type="noConversion"/>
  </si>
  <si>
    <t>고용보험</t>
    <phoneticPr fontId="1" type="noConversion"/>
  </si>
  <si>
    <t>일</t>
    <phoneticPr fontId="1" type="noConversion"/>
  </si>
  <si>
    <t>소득세</t>
    <phoneticPr fontId="1" type="noConversion"/>
  </si>
  <si>
    <t>주민세</t>
    <phoneticPr fontId="1" type="noConversion"/>
  </si>
  <si>
    <t>일</t>
    <phoneticPr fontId="1" type="noConversion"/>
  </si>
  <si>
    <t>공제액합계</t>
    <phoneticPr fontId="1" type="noConversion"/>
  </si>
  <si>
    <t>차인지급액(실수령액)</t>
    <phoneticPr fontId="1" type="noConversion"/>
  </si>
  <si>
    <t>원</t>
    <phoneticPr fontId="1" type="noConversion"/>
  </si>
  <si>
    <t>작성방법</t>
    <phoneticPr fontId="1" type="noConversion"/>
  </si>
  <si>
    <t xml:space="preserve">[Guide 1단계] </t>
    <phoneticPr fontId="1" type="noConversion"/>
  </si>
  <si>
    <t>① 기본정보 시트와 과제정보 시트에 근로계약 기초 자료를 입력합니다
② 입력된 정보를 토대로 활용계획서, 근로계약서, 별첨, 인건비계산 시트가 자동 작성됩니다.
③ 작성된 내역을 확인 한 후 수정사항이 없으면, 소속 부서로 제출하시면 됩니다.</t>
    <phoneticPr fontId="1" type="noConversion"/>
  </si>
  <si>
    <t>[Guide 2단계]  기본정보 시트 작성방법</t>
    <phoneticPr fontId="1" type="noConversion"/>
  </si>
  <si>
    <t>① 세부내역란의 파란색 필드를 작성합니다.(회색필드는 작성하지 않습니다.)
② 4대보험은 근로자의 나이(근로시작일 기준), 내국인/외국인 여부, 근로시간에 따라 자동으로
   입력이 됩니다.
   다만, 고용보험의 경우 외국인 근로자는 기본설정값이 N이므로 가입을 원하실 경우 Y로 체크
   하시면 됩니다.
   (외국인 근로자는 고용종료 또는 중도퇴사시 발급 받는 비자 유효기간도 소멸되어 본국으로 
   돌아가는 경우가 대부분으로 고용가입 실익이 없어 보통의 경우 가입하지 않습니다.)  
   국민연금은 만60세 이상 근로자는 가입되지 않습니다.
   주당 근로시간이 15시간 미만인 경우 국민연금, 건강보험은 가입되지 않습니다.(가입불가)
③ 퇴직금은 1년이상 근로시 인건비 지급액의 총1/12을 지급합니다.
   (단, 주당 근로시간이 15시간 미만인 경우 1년 이상 근로하여도 퇴직금 지급하지 않습니다.)
   근로기간 및 근로시간에 따라 적립/적립안함 선택하시면 됩니다.</t>
    <phoneticPr fontId="1" type="noConversion"/>
  </si>
  <si>
    <t>[Guide 3단계]  과제정보 시트 작성방법</t>
    <phoneticPr fontId="1" type="noConversion"/>
  </si>
  <si>
    <t>[Guide 4단계]  개인 실수령액 확인</t>
    <phoneticPr fontId="1" type="noConversion"/>
  </si>
  <si>
    <t>실제로 통장에 입금되는 금액을 확인하고 싶으신 경우 
"개인수령액(시뮬레이션)시트에서 확인해 보실 수 있습니다.</t>
    <phoneticPr fontId="1" type="noConversion"/>
  </si>
  <si>
    <t>[Guide 5단계]  작성법 관련 문의</t>
    <phoneticPr fontId="1" type="noConversion"/>
  </si>
  <si>
    <t>ㆍ 작성법 관련 문의 및 서식 오류 알림
   산학협력단 박영옥 (02-6490-6393) / oki0909@uos.ac.kr</t>
    <phoneticPr fontId="1" type="noConversion"/>
  </si>
  <si>
    <t>※ 양식배포일 : 2023.05.11</t>
    <phoneticPr fontId="1" type="noConversion"/>
  </si>
  <si>
    <t>주당근로시간</t>
    <phoneticPr fontId="1" type="noConversion"/>
  </si>
  <si>
    <t>외국인</t>
    <phoneticPr fontId="1" type="noConversion"/>
  </si>
  <si>
    <t>공제요율 합계(%)</t>
    <phoneticPr fontId="1" type="noConversion"/>
  </si>
  <si>
    <t>4대보험 공제율합</t>
    <phoneticPr fontId="1" type="noConversion"/>
  </si>
  <si>
    <t>퇴직금 공제율</t>
    <phoneticPr fontId="1" type="noConversion"/>
  </si>
  <si>
    <t>15시간이상</t>
    <phoneticPr fontId="1" type="noConversion"/>
  </si>
  <si>
    <t>15시간미만</t>
    <phoneticPr fontId="1" type="noConversion"/>
  </si>
  <si>
    <t>15시간이상</t>
  </si>
  <si>
    <t>N</t>
  </si>
  <si>
    <t>15시간 미만근로시 국민연금, 건강보험 가입 제외</t>
    <phoneticPr fontId="1" type="noConversion"/>
  </si>
  <si>
    <t>고용보험 임의가입 대상(일반적으로 고용보험 가입제외)</t>
    <phoneticPr fontId="1" type="noConversion"/>
  </si>
  <si>
    <t>12개월 이상 재직시 퇴직금 지급 대상(주당15시간 미만 근로시 대상X)</t>
    <phoneticPr fontId="1" type="noConversion"/>
  </si>
  <si>
    <t>2차 업데이트일 : 2023.07.10(국민연금 상한액 조정-2023.07월부터 5,900,000원으로 인상)</t>
    <phoneticPr fontId="1" type="noConversion"/>
  </si>
  <si>
    <r>
      <t>｢</t>
    </r>
    <r>
      <rPr>
        <sz val="11"/>
        <color theme="1"/>
        <rFont val="HY견명조"/>
        <family val="1"/>
        <charset val="129"/>
      </rPr>
      <t>서울시립대학교 비전임교원 임용규정</t>
    </r>
    <r>
      <rPr>
        <sz val="11"/>
        <color theme="1"/>
        <rFont val="함초롬바탕"/>
        <family val="1"/>
        <charset val="129"/>
      </rPr>
      <t>｣</t>
    </r>
    <r>
      <rPr>
        <sz val="11"/>
        <color theme="1"/>
        <rFont val="HY견명조"/>
        <family val="1"/>
        <charset val="129"/>
      </rPr>
      <t xml:space="preserve"> 또는 이 계약서에서 정한 사항을 위반한 경우</t>
    </r>
  </si>
  <si>
    <r>
      <t>｢서울시립대학교</t>
    </r>
    <r>
      <rPr>
        <sz val="11"/>
        <color theme="1"/>
        <rFont val="HY견명조"/>
        <family val="1"/>
        <charset val="129"/>
      </rPr>
      <t xml:space="preserve"> 박사후연구원 운영 지침</t>
    </r>
    <r>
      <rPr>
        <sz val="11"/>
        <color theme="1"/>
        <rFont val="함초롬바탕"/>
        <family val="1"/>
        <charset val="129"/>
      </rPr>
      <t>｣</t>
    </r>
    <r>
      <rPr>
        <sz val="11"/>
        <color theme="1"/>
        <rFont val="HY견명조"/>
        <family val="1"/>
        <charset val="129"/>
      </rPr>
      <t xml:space="preserve"> 또는 이 계약서에서 정한 사항을 위반한 경우</t>
    </r>
    <phoneticPr fontId="1" type="noConversion"/>
  </si>
  <si>
    <t>기타 연구교수로서의 품위를 현저히 손상하거나 본교의 명예를 현저히 훼손한 경우</t>
  </si>
  <si>
    <t>기타 박사후연구원으로서의 품위를 현저히 손상하거나 본교의 명예를 현저히 훼손한 경우</t>
    <phoneticPr fontId="1" type="noConversion"/>
  </si>
  <si>
    <t>6. 기타 계약의 해지가 필요한 경우</t>
    <phoneticPr fontId="1" type="noConversion"/>
  </si>
  <si>
    <t>3차 업데이트일 : 2024.05.10(근로계약서 연구교수/박사후연구원 문구 수정)</t>
    <phoneticPr fontId="1" type="noConversion"/>
  </si>
  <si>
    <t>① 파란색 필드를 작성합니다.
② 근로기간내 급여 정보
    ㆍ기간별 급여가 다른경우, 기간별로 급여를 입력합니다.(본인 급여만 입력)
       최저임금검증란이 "적합"으로 표시되어야 올바른 급여입니다.
       부적합으로 표기 되는경우, 주당 근로시간 대비 급여액이 부족한 것이므로 급여를 높이거나, 
       근로일수 또는 근로시간을 조정하여 적합이 되도록 편성하시면 되겠습니다.
       2024년 최저임금은 주40시간 근로시 월 2,060,740원/시급 9,860원 입니다
       ※ 인건비 예산에 따른 월인건비 산출 "월인건비(목표값)" 시트에서 자동계산 제공
③ 참여과제 정보
    ㆍ 인건비를 지급할 과제 정보를 입력합니다.
④ 인건비 지급과제 정보
    ㆍ 인건비를 지급할 과제에서 지급할 금액을 입력합니다.(본인 급여만 입력)
    ㆍ 근로계약 기간내 급여와, 과제별 편성 급여가 일치하면 급여검증란에 "편성액 일치"로 
        표기가 됩니다. 편성액 불일치가 나오는 경우 기간별 월급여와 기간별 과제편성액을
        확인해 보시면 됩니다.</t>
    <phoneticPr fontId="1" type="noConversion"/>
  </si>
  <si>
    <t>재직기간 1년이상이면
퇴직금 지급
(초단시간 근로기간 퇴직금 발생X)</t>
    <phoneticPr fontId="1" type="noConversion"/>
  </si>
  <si>
    <t>00시</t>
    <phoneticPr fontId="1" type="noConversion"/>
  </si>
  <si>
    <t>4차 업데이트일 : 2024.12.10(2025년 최저임금 반영)</t>
    <phoneticPr fontId="1" type="noConversion"/>
  </si>
  <si>
    <t>연구교수</t>
  </si>
  <si>
    <t>“임용대상자”는 임용계약기간 만료 2개월 전에 소속기관장의 재임용추천서를</t>
    <phoneticPr fontId="1" type="noConversion"/>
  </si>
  <si>
    <t xml:space="preserve"> 첨부하여 재임용계약을 요청할 수 있다.</t>
    <phoneticPr fontId="1" type="noConversion"/>
  </si>
  <si>
    <t>010-8578-4328</t>
    <phoneticPr fontId="1" type="noConversion"/>
  </si>
  <si>
    <t>건축학부</t>
    <phoneticPr fontId="1" type="noConversion"/>
  </si>
  <si>
    <t>세종과학펠로우십</t>
    <phoneticPr fontId="1" type="noConversion"/>
  </si>
  <si>
    <t>홍길동</t>
    <phoneticPr fontId="1" type="noConversion"/>
  </si>
  <si>
    <t>주소는여기</t>
    <phoneticPr fontId="1" type="noConversion"/>
  </si>
  <si>
    <t>제2공학관 00호</t>
    <phoneticPr fontId="1" type="noConversion"/>
  </si>
  <si>
    <t>연구1</t>
    <phoneticPr fontId="1" type="noConversion"/>
  </si>
  <si>
    <t>과제명</t>
  </si>
  <si>
    <t>과제명</t>
    <phoneticPr fontId="1" type="noConversion"/>
  </si>
  <si>
    <t>이시립</t>
    <phoneticPr fontId="1" type="noConversion"/>
  </si>
  <si>
    <t>만60세 이상(국민)</t>
    <phoneticPr fontId="1" type="noConversion"/>
  </si>
  <si>
    <t>만65세 이상(고용)</t>
    <phoneticPr fontId="1" type="noConversion"/>
  </si>
  <si>
    <t>인건비 모의 계산 (2026년)
(최저임금 검증)</t>
    <phoneticPr fontId="1" type="noConversion"/>
  </si>
  <si>
    <t>2026년 시급</t>
  </si>
  <si>
    <t>2026년 법정 최저임금 급여 (세전)</t>
  </si>
  <si>
    <t>2026년 최저임금 시급 10,320원</t>
    <phoneticPr fontId="1" type="noConversion"/>
  </si>
  <si>
    <t>5차 업데이트일 : 2025. 7.10.(국민연금 상한액 조정 6,370,000)</t>
    <phoneticPr fontId="1" type="noConversion"/>
  </si>
  <si>
    <t>6차 업데이트일 : 2025.11.25.(2026년 최저임금 반영)</t>
    <phoneticPr fontId="1" type="noConversion"/>
  </si>
  <si>
    <t xml:space="preserve">   업데이트일 : 2025.11.25</t>
    <phoneticPr fontId="1" type="noConversion"/>
  </si>
  <si>
    <r>
      <t xml:space="preserve">- 근로자가 받는 급여만 기재(2026년 최저임금 월2,156,880원/시급 10,320원)
   </t>
    </r>
    <r>
      <rPr>
        <sz val="10"/>
        <color rgb="FFFF0000"/>
        <rFont val="맑은 고딕"/>
        <family val="3"/>
        <charset val="129"/>
        <scheme val="minor"/>
      </rPr>
      <t>(4대보험기관부담분 및 퇴직금 적립액은 포함하지 않습니다)</t>
    </r>
    <r>
      <rPr>
        <sz val="10"/>
        <color theme="1"/>
        <rFont val="맑은 고딕"/>
        <family val="3"/>
        <charset val="129"/>
        <scheme val="minor"/>
      </rPr>
      <t xml:space="preserve">
- 기간별 급여가 다른경우 기간별로 입력
- 급여가 일할되는 경우 구분에 "월"을 삭제
</t>
    </r>
    <r>
      <rPr>
        <sz val="10"/>
        <color rgb="FFFF0000"/>
        <rFont val="맑은 고딕"/>
        <family val="3"/>
        <charset val="129"/>
        <scheme val="minor"/>
      </rPr>
      <t xml:space="preserve">&lt;최저임금 검증란이 부적합으로 나오는 경우&gt; 
  ㆍ급여조정
  ㆍ근로시간 조정
  ㆍ출근일수 조정
   </t>
    </r>
    <phoneticPr fontId="1" type="noConversion"/>
  </si>
  <si>
    <t>9802196780263</t>
    <phoneticPr fontId="1" type="noConversion"/>
  </si>
  <si>
    <r>
      <t xml:space="preserve"> 국민연금 보험료는 월인건비 기준 상한액이 있습니다. 아래의 기준을 참고하시기 바랍니다.)
 2025. 7. 1 ~ 2026. 6.30 : 6,370,000원 상한 / 보험료는 286,650원
 2026. 7. 1 ~ 2027. 6.30 : 6,590,000원 상한 / 보험료는 296,550원
 (개인부담분 상한액은 313,025원)
 (</t>
    </r>
    <r>
      <rPr>
        <sz val="11"/>
        <color rgb="FFFF0000"/>
        <rFont val="맑은 고딕"/>
        <family val="3"/>
        <charset val="129"/>
        <scheme val="minor"/>
      </rPr>
      <t>엑셀 계산표는 기간별 급여를 합산하지 않고, 과제별로 계산되므로 유의 부탁드리며,  
  산학협력단 연구비 관리시스템에 참여연구원 등록시, 여러과제에 참여하는 경우 국민연금은 상한액 기준으로 안분되어 처리됩니다.</t>
    </r>
    <r>
      <rPr>
        <sz val="11"/>
        <color rgb="FF0000FF"/>
        <rFont val="맑은 고딕"/>
        <family val="2"/>
        <charset val="129"/>
        <scheme val="minor"/>
      </rPr>
      <t>)
 월급여가 6,590,000원을 초과하여, 예산확인에 어려움이 있으신 경우 oki0909@uos.ac.kr로 작성 파일을 송부해 주시면 검토해드립니다.</t>
    </r>
    <phoneticPr fontId="1" type="noConversion"/>
  </si>
  <si>
    <t>7차 업데이트일 : 2026. 7. 6.(2026년 국민연금 상한액 반영)</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</si>
</sst>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 #,##0_-;_-* &quot;-&quot;_-;_-@_-"/>
    <numFmt numFmtId="43" formatCode="_-* #,##0.00_-;\-* #,##0.00_-;_-* &quot;-&quot;??_-;_-@_-"/>
    <numFmt numFmtId="176" formatCode="####&quot;년&quot;##&quot;월&quot;##&quot;일부터&quot;"/>
    <numFmt numFmtId="177" formatCode="####&quot;년&quot;##&quot;월&quot;##&quot;일까지&quot;"/>
    <numFmt numFmtId="178" formatCode="####&quot;년  &quot;##&quot;월  &quot;##&quot;일&quot;"/>
    <numFmt numFmtId="179" formatCode="####&quot;-&quot;##&quot;-&quot;##"/>
    <numFmt numFmtId="180" formatCode="####&quot;.&quot;##&quot;.&quot;##"/>
    <numFmt numFmtId="181" formatCode="#,##0_ "/>
    <numFmt numFmtId="182" formatCode="##&quot;시&quot;##&quot;분 부터&quot;"/>
    <numFmt numFmtId="183" formatCode="##&quot;:&quot;##"/>
    <numFmt numFmtId="184" formatCode="##&quot;:&quot;##&quot;)&quot;"/>
    <numFmt numFmtId="185" formatCode="#,###,###&quot;원&quot;"/>
    <numFmt numFmtId="186" formatCode="######&quot;-&quot;#######"/>
    <numFmt numFmtId="187" formatCode="###,###,###,###&quot;원&quot;"/>
    <numFmt numFmtId="188" formatCode="0.000%"/>
    <numFmt numFmtId="189" formatCode="_-* #,##0_-;\-* #,##0_-;_-* &quot;-&quot;??_-;_-@_-"/>
    <numFmt numFmtId="190" formatCode="h:mm;@"/>
    <numFmt numFmtId="191" formatCode="0_ "/>
    <numFmt numFmtId="192" formatCode="#,##0.0_ "/>
    <numFmt numFmtId="193" formatCode="0.00_ "/>
    <numFmt numFmtId="194" formatCode="_-* #,##0.0_-;\-* #,##0.0_-;_-* &quot;-&quot;?_-;_-@_-"/>
  </numFmts>
  <fonts count="56">
    <font>
      <sz val="11"/>
      <color theme="1"/>
      <name val="맑은 고딕"/>
      <family val="2"/>
      <charset val="129"/>
      <scheme val="minor"/>
    </font>
    <font>
      <sz val="8"/>
      <name val="맑은 고딕"/>
      <family val="2"/>
      <charset val="129"/>
      <scheme val="minor"/>
    </font>
    <font>
      <sz val="10"/>
      <color theme="1"/>
      <name val="HY견명조"/>
      <family val="1"/>
      <charset val="129"/>
    </font>
    <font>
      <sz val="10"/>
      <name val="HY견명조"/>
      <family val="1"/>
      <charset val="129"/>
    </font>
    <font>
      <sz val="10"/>
      <color rgb="FF0000FF"/>
      <name val="HY견명조"/>
      <family val="1"/>
      <charset val="129"/>
    </font>
    <font>
      <sz val="11"/>
      <color theme="1"/>
      <name val="맑은 고딕"/>
      <family val="2"/>
      <charset val="129"/>
      <scheme val="minor"/>
    </font>
    <font>
      <b/>
      <sz val="11"/>
      <color rgb="FF0000FF"/>
      <name val="맑은 고딕"/>
      <family val="3"/>
      <charset val="129"/>
      <scheme val="minor"/>
    </font>
    <font>
      <sz val="10"/>
      <color theme="1"/>
      <name val="맑은 고딕"/>
      <family val="2"/>
      <charset val="129"/>
      <scheme val="minor"/>
    </font>
    <font>
      <sz val="11"/>
      <color theme="1"/>
      <name val="HY견명조"/>
      <family val="1"/>
      <charset val="129"/>
    </font>
    <font>
      <sz val="9"/>
      <color theme="1"/>
      <name val="HY견명조"/>
      <family val="1"/>
      <charset val="129"/>
    </font>
    <font>
      <b/>
      <sz val="11"/>
      <color theme="1"/>
      <name val="맑은 고딕"/>
      <family val="3"/>
      <charset val="129"/>
      <scheme val="minor"/>
    </font>
    <font>
      <b/>
      <sz val="16"/>
      <color theme="1"/>
      <name val="맑은 고딕"/>
      <family val="3"/>
      <charset val="129"/>
      <scheme val="minor"/>
    </font>
    <font>
      <b/>
      <sz val="10"/>
      <color theme="1"/>
      <name val="맑은 고딕"/>
      <family val="3"/>
      <charset val="129"/>
      <scheme val="minor"/>
    </font>
    <font>
      <sz val="10"/>
      <color theme="1"/>
      <name val="맑은 고딕"/>
      <family val="3"/>
      <charset val="129"/>
      <scheme val="minor"/>
    </font>
    <font>
      <b/>
      <sz val="10"/>
      <color rgb="FF0000FF"/>
      <name val="맑은 고딕"/>
      <family val="3"/>
      <charset val="129"/>
      <scheme val="minor"/>
    </font>
    <font>
      <b/>
      <sz val="15"/>
      <color theme="1"/>
      <name val="HY견명조"/>
      <family val="1"/>
      <charset val="129"/>
    </font>
    <font>
      <b/>
      <sz val="14"/>
      <color theme="1"/>
      <name val="HY견명조"/>
      <family val="1"/>
      <charset val="129"/>
    </font>
    <font>
      <sz val="10"/>
      <color rgb="FFFF0000"/>
      <name val="맑은 고딕"/>
      <family val="3"/>
      <charset val="129"/>
      <scheme val="minor"/>
    </font>
    <font>
      <b/>
      <sz val="14"/>
      <color theme="1"/>
      <name val="고딕"/>
      <family val="3"/>
      <charset val="129"/>
    </font>
    <font>
      <u/>
      <sz val="11"/>
      <color theme="1"/>
      <name val="맑은 고딕"/>
      <family val="2"/>
      <charset val="129"/>
      <scheme val="minor"/>
    </font>
    <font>
      <sz val="10"/>
      <color theme="1"/>
      <name val="신명조"/>
      <family val="3"/>
      <charset val="129"/>
    </font>
    <font>
      <u/>
      <sz val="10"/>
      <color theme="1"/>
      <name val="신명조"/>
      <family val="3"/>
      <charset val="129"/>
    </font>
    <font>
      <b/>
      <sz val="15"/>
      <color theme="1"/>
      <name val="신명조"/>
      <family val="3"/>
      <charset val="129"/>
    </font>
    <font>
      <b/>
      <sz val="10"/>
      <color theme="1"/>
      <name val="신명조"/>
      <family val="3"/>
      <charset val="129"/>
    </font>
    <font>
      <b/>
      <sz val="15"/>
      <color theme="1"/>
      <name val="맑은 고딕"/>
      <family val="3"/>
      <charset val="129"/>
      <scheme val="minor"/>
    </font>
    <font>
      <sz val="10"/>
      <color rgb="FFFF0000"/>
      <name val="HY견명조"/>
      <family val="1"/>
      <charset val="129"/>
    </font>
    <font>
      <sz val="9"/>
      <color indexed="81"/>
      <name val="Tahoma"/>
      <family val="2"/>
    </font>
    <font>
      <b/>
      <sz val="9"/>
      <color indexed="81"/>
      <name val="Tahoma"/>
      <family val="2"/>
    </font>
    <font>
      <b/>
      <sz val="9"/>
      <color indexed="81"/>
      <name val="돋움"/>
      <family val="3"/>
      <charset val="129"/>
    </font>
    <font>
      <sz val="9"/>
      <color indexed="81"/>
      <name val="돋움"/>
      <family val="3"/>
      <charset val="129"/>
    </font>
    <font>
      <b/>
      <sz val="14"/>
      <color theme="1"/>
      <name val="맑은 고딕"/>
      <family val="3"/>
      <charset val="129"/>
      <scheme val="minor"/>
    </font>
    <font>
      <b/>
      <sz val="12"/>
      <color theme="1"/>
      <name val="맑은 고딕"/>
      <family val="3"/>
      <charset val="129"/>
      <scheme val="minor"/>
    </font>
    <font>
      <b/>
      <sz val="18"/>
      <color theme="1"/>
      <name val="돋움"/>
      <family val="1"/>
      <charset val="129"/>
    </font>
    <font>
      <b/>
      <sz val="18"/>
      <color theme="1"/>
      <name val="돋움"/>
      <family val="3"/>
      <charset val="129"/>
    </font>
    <font>
      <sz val="12"/>
      <color theme="1"/>
      <name val="굴림"/>
      <family val="3"/>
      <charset val="129"/>
    </font>
    <font>
      <b/>
      <sz val="12"/>
      <color rgb="FF009900"/>
      <name val="맑은 고딕"/>
      <family val="3"/>
      <charset val="129"/>
      <scheme val="minor"/>
    </font>
    <font>
      <sz val="12"/>
      <color theme="1"/>
      <name val="맑은 고딕"/>
      <family val="3"/>
      <charset val="129"/>
      <scheme val="minor"/>
    </font>
    <font>
      <b/>
      <sz val="12"/>
      <color rgb="FFFF0000"/>
      <name val="맑은 고딕"/>
      <family val="3"/>
      <charset val="129"/>
      <scheme val="minor"/>
    </font>
    <font>
      <sz val="12"/>
      <color rgb="FFFF0000"/>
      <name val="맑은 고딕"/>
      <family val="3"/>
      <charset val="129"/>
      <scheme val="minor"/>
    </font>
    <font>
      <sz val="11"/>
      <color theme="1"/>
      <name val="맑은 고딕"/>
      <family val="3"/>
      <charset val="129"/>
      <scheme val="minor"/>
    </font>
    <font>
      <sz val="9"/>
      <color theme="1"/>
      <name val="Tahoma"/>
      <family val="2"/>
    </font>
    <font>
      <b/>
      <sz val="10"/>
      <color rgb="FF0000FF"/>
      <name val="신명조"/>
      <family val="3"/>
      <charset val="129"/>
    </font>
    <font>
      <sz val="14"/>
      <color theme="1"/>
      <name val="HY신명조"/>
      <family val="1"/>
      <charset val="129"/>
    </font>
    <font>
      <sz val="10"/>
      <color theme="1"/>
      <name val="HY신명조"/>
      <family val="1"/>
      <charset val="129"/>
    </font>
    <font>
      <sz val="11"/>
      <name val="HY신명조"/>
      <family val="1"/>
      <charset val="129"/>
    </font>
    <font>
      <sz val="8"/>
      <name val="바탕체"/>
      <family val="1"/>
      <charset val="129"/>
    </font>
    <font>
      <sz val="12"/>
      <color rgb="FFFF0000"/>
      <name val="HY신명조"/>
      <family val="1"/>
      <charset val="129"/>
    </font>
    <font>
      <sz val="11"/>
      <color rgb="FFFF0000"/>
      <name val="맑은 고딕"/>
      <family val="2"/>
      <charset val="129"/>
      <scheme val="minor"/>
    </font>
    <font>
      <sz val="10"/>
      <color rgb="FF0000FF"/>
      <name val="맑은 고딕"/>
      <family val="3"/>
      <charset val="129"/>
      <scheme val="minor"/>
    </font>
    <font>
      <sz val="11"/>
      <color rgb="FF0000FF"/>
      <name val="맑은 고딕"/>
      <family val="3"/>
      <charset val="129"/>
      <scheme val="minor"/>
    </font>
    <font>
      <b/>
      <sz val="12"/>
      <color rgb="FF0000FF"/>
      <name val="맑은 고딕"/>
      <family val="3"/>
      <charset val="129"/>
      <scheme val="minor"/>
    </font>
    <font>
      <sz val="11"/>
      <color rgb="FF0000FF"/>
      <name val="맑은 고딕"/>
      <family val="2"/>
      <charset val="129"/>
      <scheme val="minor"/>
    </font>
    <font>
      <sz val="11"/>
      <color theme="1"/>
      <name val="함초롬바탕"/>
      <family val="1"/>
      <charset val="129"/>
    </font>
    <font>
      <sz val="11"/>
      <color rgb="FFFF0000"/>
      <name val="맑은 고딕"/>
      <family val="3"/>
      <charset val="129"/>
      <scheme val="minor"/>
    </font>
    <font>
      <b/>
      <sz val="10"/>
      <color rgb="FFFF0000"/>
      <name val="맑은 고딕"/>
      <family val="3"/>
      <charset val="129"/>
      <scheme val="minor"/>
    </font>
    <font>
      <b/>
      <sz val="11"/>
      <color rgb="FFFF0000"/>
      <name val="맑은 고딕"/>
      <family val="3"/>
      <charset val="129"/>
      <scheme val="minor"/>
    </font>
  </fonts>
  <fills count="14">
    <fill>
      <patternFill patternType="none"/>
    </fill>
    <fill>
      <patternFill patternType="gray125"/>
    </fill>
    <fill>
      <patternFill patternType="solid">
        <fgColor theme="4" tint="0.79998168889431442"/>
        <bgColor indexed="64"/>
      </patternFill>
    </fill>
    <fill>
      <patternFill patternType="solid">
        <fgColor rgb="FF92D05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rgb="FF99FF99"/>
        <bgColor indexed="64"/>
      </patternFill>
    </fill>
    <fill>
      <patternFill patternType="solid">
        <fgColor theme="0" tint="-0.14999847407452621"/>
        <bgColor indexed="64"/>
      </patternFill>
    </fill>
    <fill>
      <patternFill patternType="solid">
        <fgColor rgb="FFFFFFFF"/>
        <bgColor indexed="64"/>
      </patternFill>
    </fill>
    <fill>
      <patternFill patternType="solid">
        <fgColor theme="8" tint="0.79998168889431442"/>
        <bgColor indexed="64"/>
      </patternFill>
    </fill>
    <fill>
      <patternFill patternType="solid">
        <fgColor theme="7" tint="0.59999389629810485"/>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thin">
        <color indexed="64"/>
      </right>
      <top/>
      <bottom/>
      <diagonal/>
    </border>
    <border>
      <left style="thick">
        <color rgb="FF7030A0"/>
      </left>
      <right/>
      <top style="thick">
        <color rgb="FF7030A0"/>
      </top>
      <bottom/>
      <diagonal/>
    </border>
    <border>
      <left/>
      <right/>
      <top style="thick">
        <color rgb="FF7030A0"/>
      </top>
      <bottom/>
      <diagonal/>
    </border>
    <border>
      <left/>
      <right style="thick">
        <color rgb="FF7030A0"/>
      </right>
      <top style="thick">
        <color rgb="FF7030A0"/>
      </top>
      <bottom/>
      <diagonal/>
    </border>
    <border>
      <left style="thick">
        <color rgb="FF7030A0"/>
      </left>
      <right/>
      <top/>
      <bottom/>
      <diagonal/>
    </border>
    <border>
      <left/>
      <right style="thick">
        <color rgb="FF7030A0"/>
      </right>
      <top/>
      <bottom/>
      <diagonal/>
    </border>
    <border>
      <left style="thick">
        <color rgb="FF7030A0"/>
      </left>
      <right/>
      <top/>
      <bottom style="thick">
        <color rgb="FF7030A0"/>
      </bottom>
      <diagonal/>
    </border>
    <border>
      <left/>
      <right/>
      <top/>
      <bottom style="thick">
        <color rgb="FF7030A0"/>
      </bottom>
      <diagonal/>
    </border>
    <border>
      <left/>
      <right style="thick">
        <color rgb="FF7030A0"/>
      </right>
      <top/>
      <bottom style="thick">
        <color rgb="FF7030A0"/>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auto="1"/>
      </left>
      <right/>
      <top style="thin">
        <color auto="1"/>
      </top>
      <bottom style="hair">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top style="hair">
        <color auto="1"/>
      </top>
      <bottom style="hair">
        <color auto="1"/>
      </bottom>
      <diagonal/>
    </border>
    <border>
      <left style="medium">
        <color auto="1"/>
      </left>
      <right style="thin">
        <color auto="1"/>
      </right>
      <top style="hair">
        <color auto="1"/>
      </top>
      <bottom style="hair">
        <color auto="1"/>
      </bottom>
      <diagonal/>
    </border>
    <border>
      <left style="thin">
        <color auto="1"/>
      </left>
      <right/>
      <top/>
      <bottom style="hair">
        <color auto="1"/>
      </bottom>
      <diagonal/>
    </border>
    <border>
      <left/>
      <right style="thin">
        <color auto="1"/>
      </right>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medium">
        <color auto="1"/>
      </left>
      <right style="thin">
        <color auto="1"/>
      </right>
      <top style="hair">
        <color auto="1"/>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thin">
        <color indexed="64"/>
      </bottom>
      <diagonal/>
    </border>
    <border>
      <left/>
      <right style="medium">
        <color indexed="64"/>
      </right>
      <top style="thin">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s>
  <cellStyleXfs count="4">
    <xf numFmtId="0" fontId="0" fillId="0" borderId="0">
      <alignment vertical="center"/>
    </xf>
    <xf numFmtId="41" fontId="5" fillId="0" borderId="0" applyFont="0" applyFill="0" applyBorder="0" applyAlignment="0" applyProtection="0">
      <alignment vertical="center"/>
    </xf>
    <xf numFmtId="0" fontId="5" fillId="0" borderId="0">
      <alignment vertical="center"/>
    </xf>
    <xf numFmtId="0" fontId="39" fillId="0" borderId="0">
      <alignment vertical="center"/>
    </xf>
  </cellStyleXfs>
  <cellXfs count="482">
    <xf numFmtId="0" fontId="0" fillId="0" borderId="0" xfId="0">
      <alignment vertical="center"/>
    </xf>
    <xf numFmtId="0" fontId="0" fillId="0" borderId="0" xfId="0" applyAlignment="1">
      <alignment horizontal="center" vertical="center"/>
    </xf>
    <xf numFmtId="0" fontId="2" fillId="0" borderId="0" xfId="0" applyFont="1">
      <alignment vertical="center"/>
    </xf>
    <xf numFmtId="0" fontId="2" fillId="0" borderId="0" xfId="0" applyFont="1" applyAlignment="1">
      <alignment horizontal="left" vertical="center" wrapText="1" shrinkToFit="1"/>
    </xf>
    <xf numFmtId="0" fontId="2" fillId="0" borderId="0" xfId="0" applyFont="1" applyAlignment="1">
      <alignment vertical="center" wrapText="1" shrinkToFit="1"/>
    </xf>
    <xf numFmtId="0" fontId="4" fillId="0" borderId="0" xfId="0" applyFont="1" applyAlignment="1">
      <alignment horizontal="center" vertical="center" wrapText="1" shrinkToFit="1"/>
    </xf>
    <xf numFmtId="0" fontId="4" fillId="0" borderId="0" xfId="0" applyFont="1" applyAlignment="1">
      <alignment horizontal="right" vertical="center" wrapText="1" shrinkToFit="1"/>
    </xf>
    <xf numFmtId="20" fontId="2" fillId="0" borderId="0" xfId="0" applyNumberFormat="1" applyFont="1" applyAlignment="1">
      <alignment horizontal="center" vertical="center" wrapText="1" shrinkToFit="1"/>
    </xf>
    <xf numFmtId="0" fontId="2" fillId="0" borderId="0" xfId="0" quotePrefix="1" applyFont="1">
      <alignment vertical="center"/>
    </xf>
    <xf numFmtId="0" fontId="2" fillId="0" borderId="1" xfId="0" applyFont="1" applyBorder="1" applyAlignment="1">
      <alignment horizontal="center" vertical="center"/>
    </xf>
    <xf numFmtId="0" fontId="11" fillId="0" borderId="0" xfId="0" applyFont="1">
      <alignment vertical="center"/>
    </xf>
    <xf numFmtId="0" fontId="11" fillId="0" borderId="0" xfId="0" applyFont="1" applyAlignment="1">
      <alignment horizontal="center" vertical="center"/>
    </xf>
    <xf numFmtId="180" fontId="9" fillId="0" borderId="0" xfId="0" applyNumberFormat="1" applyFont="1" applyAlignment="1">
      <alignment horizontal="center" vertical="center" shrinkToFit="1"/>
    </xf>
    <xf numFmtId="0" fontId="9" fillId="0" borderId="0" xfId="0" applyFont="1" applyAlignment="1">
      <alignment horizontal="center" vertical="center"/>
    </xf>
    <xf numFmtId="180" fontId="9" fillId="0" borderId="1" xfId="0" applyNumberFormat="1" applyFont="1" applyBorder="1" applyAlignment="1">
      <alignment horizontal="center" vertical="center" shrinkToFit="1"/>
    </xf>
    <xf numFmtId="0" fontId="9" fillId="0" borderId="1" xfId="0" applyFont="1" applyBorder="1" applyAlignment="1">
      <alignment horizontal="center" vertical="center"/>
    </xf>
    <xf numFmtId="0" fontId="8" fillId="0" borderId="0" xfId="0" applyFont="1">
      <alignment vertical="center"/>
    </xf>
    <xf numFmtId="0" fontId="2" fillId="0" borderId="0" xfId="0" quotePrefix="1" applyFont="1" applyAlignment="1">
      <alignment horizontal="center" vertical="center"/>
    </xf>
    <xf numFmtId="0" fontId="2" fillId="0" borderId="0" xfId="0" quotePrefix="1" applyFont="1" applyAlignment="1">
      <alignment horizontal="left" vertical="center"/>
    </xf>
    <xf numFmtId="0" fontId="14" fillId="0" borderId="1" xfId="0" applyFont="1" applyBorder="1">
      <alignment vertical="center"/>
    </xf>
    <xf numFmtId="0" fontId="13" fillId="0" borderId="1" xfId="0" applyFont="1" applyBorder="1">
      <alignment vertical="center"/>
    </xf>
    <xf numFmtId="0" fontId="14" fillId="0" borderId="1" xfId="0" applyFont="1" applyBorder="1" applyAlignment="1">
      <alignment vertical="center" wrapText="1" shrinkToFit="1"/>
    </xf>
    <xf numFmtId="0" fontId="18" fillId="0" borderId="0" xfId="0" applyFont="1">
      <alignment vertical="center"/>
    </xf>
    <xf numFmtId="0" fontId="19" fillId="0" borderId="0" xfId="0" applyFont="1">
      <alignment vertical="center"/>
    </xf>
    <xf numFmtId="0" fontId="20" fillId="0" borderId="9" xfId="0" applyFont="1" applyBorder="1" applyAlignment="1">
      <alignment horizontal="center" vertical="center"/>
    </xf>
    <xf numFmtId="0" fontId="20" fillId="0" borderId="9" xfId="0" applyFont="1" applyBorder="1" applyAlignment="1">
      <alignment horizontal="left" vertical="center"/>
    </xf>
    <xf numFmtId="0" fontId="20" fillId="0" borderId="27" xfId="0" applyFont="1" applyBorder="1" applyAlignment="1">
      <alignment horizontal="center" vertical="center"/>
    </xf>
    <xf numFmtId="0" fontId="20" fillId="0" borderId="27" xfId="0" applyFont="1" applyBorder="1">
      <alignment vertical="center"/>
    </xf>
    <xf numFmtId="0" fontId="20" fillId="0" borderId="28" xfId="0" applyFont="1" applyBorder="1">
      <alignment vertical="center"/>
    </xf>
    <xf numFmtId="179" fontId="20" fillId="0" borderId="9" xfId="0" applyNumberFormat="1" applyFont="1" applyBorder="1" applyAlignment="1">
      <alignment vertical="center" shrinkToFit="1"/>
    </xf>
    <xf numFmtId="0" fontId="20" fillId="0" borderId="0" xfId="0" applyFont="1" applyAlignment="1">
      <alignment horizontal="center" vertical="center"/>
    </xf>
    <xf numFmtId="0" fontId="21" fillId="0" borderId="0" xfId="0" applyFont="1" applyAlignment="1">
      <alignment horizontal="center" vertical="center"/>
    </xf>
    <xf numFmtId="0" fontId="20" fillId="0" borderId="0" xfId="0" applyFont="1">
      <alignment vertical="center"/>
    </xf>
    <xf numFmtId="178" fontId="20" fillId="0" borderId="0" xfId="0" applyNumberFormat="1" applyFont="1" applyAlignment="1">
      <alignment horizontal="center" vertical="center"/>
    </xf>
    <xf numFmtId="178" fontId="20" fillId="0" borderId="25" xfId="0" applyNumberFormat="1" applyFont="1" applyBorder="1" applyAlignment="1">
      <alignment horizontal="left" vertical="center"/>
    </xf>
    <xf numFmtId="0" fontId="22" fillId="0" borderId="0" xfId="0" applyFont="1">
      <alignment vertical="center"/>
    </xf>
    <xf numFmtId="0" fontId="12" fillId="0" borderId="1" xfId="0" applyFont="1" applyBorder="1"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7" fillId="0" borderId="0" xfId="0" applyFont="1" applyProtection="1">
      <alignment vertical="center"/>
      <protection locked="0"/>
    </xf>
    <xf numFmtId="0" fontId="12" fillId="0" borderId="0" xfId="0" applyFont="1" applyProtection="1">
      <alignment vertical="center"/>
      <protection locked="0"/>
    </xf>
    <xf numFmtId="0" fontId="0" fillId="0" borderId="31" xfId="0" applyBorder="1" applyProtection="1">
      <alignment vertical="center"/>
      <protection locked="0"/>
    </xf>
    <xf numFmtId="0" fontId="0" fillId="0" borderId="32" xfId="0" applyBorder="1" applyProtection="1">
      <alignment vertical="center"/>
      <protection locked="0"/>
    </xf>
    <xf numFmtId="0" fontId="0" fillId="0" borderId="33" xfId="0" applyBorder="1" applyProtection="1">
      <alignment vertical="center"/>
      <protection locked="0"/>
    </xf>
    <xf numFmtId="0" fontId="0" fillId="0" borderId="34" xfId="0" applyBorder="1" applyProtection="1">
      <alignment vertical="center"/>
      <protection locked="0"/>
    </xf>
    <xf numFmtId="0" fontId="0" fillId="0" borderId="35" xfId="0" applyBorder="1" applyProtection="1">
      <alignment vertical="center"/>
      <protection locked="0"/>
    </xf>
    <xf numFmtId="0" fontId="0" fillId="0" borderId="36" xfId="0" applyBorder="1" applyProtection="1">
      <alignment vertical="center"/>
      <protection locked="0"/>
    </xf>
    <xf numFmtId="0" fontId="0" fillId="0" borderId="37" xfId="0" applyBorder="1" applyProtection="1">
      <alignment vertical="center"/>
      <protection locked="0"/>
    </xf>
    <xf numFmtId="0" fontId="0" fillId="0" borderId="38" xfId="0" applyBorder="1" applyProtection="1">
      <alignment vertical="center"/>
      <protection locked="0"/>
    </xf>
    <xf numFmtId="41" fontId="0" fillId="0" borderId="32" xfId="1" applyFont="1" applyBorder="1" applyProtection="1">
      <alignment vertical="center"/>
      <protection locked="0"/>
    </xf>
    <xf numFmtId="0" fontId="10" fillId="6" borderId="39" xfId="0" applyFont="1" applyFill="1" applyBorder="1" applyAlignment="1" applyProtection="1">
      <alignment horizontal="center" vertical="center"/>
      <protection locked="0"/>
    </xf>
    <xf numFmtId="41" fontId="0" fillId="5" borderId="40" xfId="1" applyFont="1" applyFill="1" applyBorder="1" applyAlignment="1" applyProtection="1">
      <alignment horizontal="center" vertical="center"/>
      <protection locked="0"/>
    </xf>
    <xf numFmtId="41" fontId="0" fillId="5" borderId="40" xfId="1" applyFont="1" applyFill="1" applyBorder="1" applyProtection="1">
      <alignment vertical="center"/>
      <protection locked="0"/>
    </xf>
    <xf numFmtId="41" fontId="0" fillId="0" borderId="40" xfId="1" applyFont="1" applyBorder="1" applyProtection="1">
      <alignment vertical="center"/>
      <protection locked="0"/>
    </xf>
    <xf numFmtId="0" fontId="0" fillId="5" borderId="40" xfId="0" applyFill="1" applyBorder="1" applyAlignment="1" applyProtection="1">
      <alignment horizontal="center" vertical="center"/>
      <protection locked="0"/>
    </xf>
    <xf numFmtId="41" fontId="0" fillId="0" borderId="40" xfId="0" applyNumberFormat="1" applyBorder="1" applyProtection="1">
      <alignment vertical="center"/>
      <protection locked="0"/>
    </xf>
    <xf numFmtId="41" fontId="0" fillId="0" borderId="0" xfId="1" applyFont="1" applyProtection="1">
      <alignment vertical="center"/>
      <protection locked="0"/>
    </xf>
    <xf numFmtId="41" fontId="10" fillId="7" borderId="40" xfId="1" applyFont="1" applyFill="1" applyBorder="1" applyProtection="1">
      <alignment vertical="center"/>
      <protection locked="0"/>
    </xf>
    <xf numFmtId="0" fontId="10" fillId="7" borderId="40" xfId="0" applyFont="1" applyFill="1" applyBorder="1" applyProtection="1">
      <alignment vertical="center"/>
      <protection locked="0"/>
    </xf>
    <xf numFmtId="41" fontId="10" fillId="7" borderId="40" xfId="0" applyNumberFormat="1" applyFont="1" applyFill="1" applyBorder="1" applyProtection="1">
      <alignment vertical="center"/>
      <protection locked="0"/>
    </xf>
    <xf numFmtId="10" fontId="0" fillId="0" borderId="1" xfId="0" applyNumberFormat="1" applyBorder="1" applyAlignment="1" applyProtection="1">
      <alignment horizontal="center" vertical="center"/>
      <protection locked="0"/>
    </xf>
    <xf numFmtId="188" fontId="0" fillId="0" borderId="1" xfId="0" applyNumberFormat="1" applyBorder="1" applyAlignment="1" applyProtection="1">
      <alignment horizontal="center" vertical="center"/>
      <protection locked="0"/>
    </xf>
    <xf numFmtId="189" fontId="0" fillId="0" borderId="0" xfId="0" applyNumberFormat="1" applyProtection="1">
      <alignment vertical="center"/>
      <protection locked="0"/>
    </xf>
    <xf numFmtId="0" fontId="30" fillId="4" borderId="0" xfId="0" applyFont="1" applyFill="1" applyAlignment="1" applyProtection="1">
      <alignment horizontal="center" vertical="center"/>
      <protection locked="0"/>
    </xf>
    <xf numFmtId="10" fontId="0" fillId="0" borderId="0" xfId="0" applyNumberFormat="1" applyAlignment="1" applyProtection="1">
      <alignment horizontal="center" vertical="center"/>
      <protection locked="0"/>
    </xf>
    <xf numFmtId="0" fontId="10" fillId="6" borderId="1" xfId="0" applyFont="1" applyFill="1" applyBorder="1" applyAlignment="1" applyProtection="1">
      <alignment horizontal="center" vertical="center"/>
      <protection locked="0"/>
    </xf>
    <xf numFmtId="14" fontId="0" fillId="5" borderId="40" xfId="0" applyNumberFormat="1" applyFill="1" applyBorder="1" applyAlignment="1" applyProtection="1">
      <alignment horizontal="center" vertical="center" shrinkToFit="1"/>
      <protection locked="0"/>
    </xf>
    <xf numFmtId="0" fontId="14" fillId="0" borderId="0" xfId="0" applyFont="1">
      <alignment vertical="center"/>
    </xf>
    <xf numFmtId="0" fontId="13" fillId="0" borderId="0" xfId="0" applyFont="1">
      <alignment vertical="center"/>
    </xf>
    <xf numFmtId="0" fontId="13" fillId="0" borderId="0" xfId="0" applyFont="1" applyAlignment="1">
      <alignment horizontal="center" vertical="center" wrapText="1" shrinkToFit="1"/>
    </xf>
    <xf numFmtId="0" fontId="14" fillId="0" borderId="0" xfId="0" applyFont="1" applyAlignment="1">
      <alignment vertical="center" wrapText="1" shrinkToFit="1"/>
    </xf>
    <xf numFmtId="0" fontId="24" fillId="0" borderId="0" xfId="0" applyFont="1" applyAlignment="1">
      <alignment horizontal="center" vertical="center"/>
    </xf>
    <xf numFmtId="0" fontId="10" fillId="0" borderId="0" xfId="0" applyFont="1" applyAlignment="1">
      <alignment horizontal="left" vertical="center"/>
    </xf>
    <xf numFmtId="0" fontId="12" fillId="0" borderId="0" xfId="0" applyFont="1" applyAlignment="1">
      <alignment horizontal="center" vertical="center"/>
    </xf>
    <xf numFmtId="0" fontId="7" fillId="0" borderId="0" xfId="0" applyFont="1">
      <alignment vertical="center"/>
    </xf>
    <xf numFmtId="0" fontId="7" fillId="0" borderId="0" xfId="0" applyFont="1" applyAlignment="1">
      <alignment horizontal="center" vertical="center" wrapText="1"/>
    </xf>
    <xf numFmtId="0" fontId="0" fillId="0" borderId="0" xfId="0" quotePrefix="1">
      <alignment vertical="center"/>
    </xf>
    <xf numFmtId="190" fontId="13" fillId="0" borderId="0" xfId="0" applyNumberFormat="1" applyFont="1">
      <alignment vertical="center"/>
    </xf>
    <xf numFmtId="190" fontId="13" fillId="0" borderId="0" xfId="0" applyNumberFormat="1" applyFont="1" applyAlignment="1">
      <alignment horizontal="center" vertical="center" wrapText="1" shrinkToFit="1"/>
    </xf>
    <xf numFmtId="0" fontId="13" fillId="0" borderId="0" xfId="0" applyFont="1" applyAlignment="1">
      <alignment horizontal="center" vertical="center"/>
    </xf>
    <xf numFmtId="181" fontId="13" fillId="0" borderId="0" xfId="0" applyNumberFormat="1" applyFont="1" applyAlignment="1">
      <alignment horizontal="center" vertical="center"/>
    </xf>
    <xf numFmtId="2" fontId="13" fillId="0" borderId="0" xfId="1" applyNumberFormat="1" applyFont="1" applyFill="1" applyBorder="1" applyAlignment="1">
      <alignment vertical="center"/>
    </xf>
    <xf numFmtId="14" fontId="13" fillId="0" borderId="0" xfId="0" applyNumberFormat="1" applyFont="1" applyAlignment="1">
      <alignment horizontal="center" vertical="center" shrinkToFit="1"/>
    </xf>
    <xf numFmtId="191" fontId="7" fillId="0" borderId="0" xfId="0" applyNumberFormat="1" applyFont="1" applyAlignment="1">
      <alignment vertical="center" shrinkToFit="1"/>
    </xf>
    <xf numFmtId="0" fontId="7" fillId="0" borderId="1" xfId="0" applyFont="1" applyBorder="1" applyAlignment="1">
      <alignment vertical="center" wrapText="1"/>
    </xf>
    <xf numFmtId="0" fontId="0" fillId="0" borderId="41" xfId="0" applyBorder="1" applyProtection="1">
      <alignment vertical="center"/>
      <protection locked="0"/>
    </xf>
    <xf numFmtId="0" fontId="0" fillId="0" borderId="42" xfId="0" applyBorder="1" applyProtection="1">
      <alignment vertical="center"/>
      <protection locked="0"/>
    </xf>
    <xf numFmtId="0" fontId="0" fillId="0" borderId="43" xfId="0" applyBorder="1" applyProtection="1">
      <alignment vertical="center"/>
      <protection locked="0"/>
    </xf>
    <xf numFmtId="0" fontId="0" fillId="0" borderId="24" xfId="0" applyBorder="1" applyProtection="1">
      <alignment vertical="center"/>
      <protection locked="0"/>
    </xf>
    <xf numFmtId="0" fontId="33" fillId="0" borderId="25" xfId="0" applyFont="1" applyBorder="1" applyProtection="1">
      <alignment vertical="center"/>
      <protection locked="0"/>
    </xf>
    <xf numFmtId="0" fontId="33" fillId="0" borderId="0" xfId="0" applyFont="1">
      <alignment vertical="center"/>
    </xf>
    <xf numFmtId="0" fontId="0" fillId="0" borderId="25" xfId="0" applyBorder="1" applyProtection="1">
      <alignment vertical="center"/>
      <protection locked="0"/>
    </xf>
    <xf numFmtId="0" fontId="34" fillId="0" borderId="24" xfId="0" applyFont="1" applyBorder="1" applyProtection="1">
      <alignment vertical="center"/>
      <protection locked="0"/>
    </xf>
    <xf numFmtId="0" fontId="31" fillId="0" borderId="0" xfId="0" applyFont="1" applyProtection="1">
      <alignment vertical="center"/>
      <protection locked="0"/>
    </xf>
    <xf numFmtId="0" fontId="36" fillId="0" borderId="0" xfId="0" applyFont="1" applyProtection="1">
      <alignment vertical="center"/>
      <protection locked="0"/>
    </xf>
    <xf numFmtId="0" fontId="34" fillId="0" borderId="25" xfId="0" applyFont="1" applyBorder="1" applyProtection="1">
      <alignment vertical="center"/>
      <protection locked="0"/>
    </xf>
    <xf numFmtId="0" fontId="34" fillId="0" borderId="0" xfId="0" applyFont="1">
      <alignment vertical="center"/>
    </xf>
    <xf numFmtId="0" fontId="31" fillId="8" borderId="14" xfId="0" applyFont="1" applyFill="1" applyBorder="1" applyAlignment="1" applyProtection="1">
      <alignment horizontal="center" vertical="center"/>
      <protection locked="0"/>
    </xf>
    <xf numFmtId="0" fontId="31" fillId="8" borderId="44" xfId="0" applyFont="1" applyFill="1" applyBorder="1" applyProtection="1">
      <alignment vertical="center"/>
      <protection locked="0"/>
    </xf>
    <xf numFmtId="0" fontId="31" fillId="8" borderId="45" xfId="0" applyFont="1" applyFill="1" applyBorder="1" applyProtection="1">
      <alignment vertical="center"/>
      <protection locked="0"/>
    </xf>
    <xf numFmtId="0" fontId="31" fillId="0" borderId="48" xfId="0" applyFont="1" applyBorder="1" applyProtection="1">
      <alignment vertical="center"/>
      <protection locked="0"/>
    </xf>
    <xf numFmtId="192" fontId="31" fillId="9" borderId="49" xfId="1" applyNumberFormat="1" applyFont="1" applyFill="1" applyBorder="1" applyProtection="1">
      <alignment vertical="center"/>
      <protection locked="0"/>
    </xf>
    <xf numFmtId="0" fontId="37" fillId="0" borderId="50" xfId="0" applyFont="1" applyBorder="1" applyAlignment="1" applyProtection="1">
      <alignment horizontal="center" vertical="center"/>
      <protection locked="0"/>
    </xf>
    <xf numFmtId="0" fontId="36" fillId="0" borderId="25" xfId="0" applyFont="1" applyBorder="1" applyProtection="1">
      <alignment vertical="center"/>
      <protection locked="0"/>
    </xf>
    <xf numFmtId="0" fontId="31" fillId="0" borderId="51" xfId="0" applyFont="1" applyBorder="1" applyProtection="1">
      <alignment vertical="center"/>
      <protection locked="0"/>
    </xf>
    <xf numFmtId="181" fontId="31" fillId="9" borderId="49" xfId="1" applyNumberFormat="1" applyFont="1" applyFill="1" applyBorder="1" applyProtection="1">
      <alignment vertical="center"/>
      <protection locked="0"/>
    </xf>
    <xf numFmtId="0" fontId="36" fillId="0" borderId="52" xfId="0" applyFont="1" applyBorder="1" applyProtection="1">
      <alignment vertical="center"/>
      <protection locked="0"/>
    </xf>
    <xf numFmtId="0" fontId="38" fillId="0" borderId="53" xfId="0" applyFont="1" applyBorder="1" applyAlignment="1">
      <alignment horizontal="right" vertical="center"/>
    </xf>
    <xf numFmtId="0" fontId="38" fillId="0" borderId="54" xfId="0" applyFont="1" applyBorder="1" applyAlignment="1" applyProtection="1">
      <alignment horizontal="center" vertical="center"/>
      <protection locked="0"/>
    </xf>
    <xf numFmtId="0" fontId="36" fillId="0" borderId="55" xfId="0" applyFont="1" applyBorder="1" applyAlignment="1">
      <alignment horizontal="right" vertical="center"/>
    </xf>
    <xf numFmtId="0" fontId="36" fillId="0" borderId="56" xfId="0" applyFont="1" applyBorder="1" applyAlignment="1" applyProtection="1">
      <alignment horizontal="center" vertical="center"/>
      <protection locked="0"/>
    </xf>
    <xf numFmtId="1" fontId="36" fillId="0" borderId="55" xfId="0" applyNumberFormat="1" applyFont="1" applyBorder="1" applyAlignment="1">
      <alignment horizontal="right" vertical="center"/>
    </xf>
    <xf numFmtId="0" fontId="31" fillId="0" borderId="52" xfId="0" applyFont="1" applyBorder="1" applyProtection="1">
      <alignment vertical="center"/>
      <protection locked="0"/>
    </xf>
    <xf numFmtId="1" fontId="37" fillId="0" borderId="55" xfId="0" applyNumberFormat="1" applyFont="1" applyBorder="1" applyAlignment="1">
      <alignment horizontal="right" vertical="center"/>
    </xf>
    <xf numFmtId="0" fontId="37" fillId="0" borderId="56" xfId="0" applyFont="1" applyBorder="1" applyAlignment="1" applyProtection="1">
      <alignment horizontal="center" vertical="center"/>
      <protection locked="0"/>
    </xf>
    <xf numFmtId="0" fontId="31" fillId="0" borderId="57" xfId="0" applyFont="1" applyBorder="1" applyProtection="1">
      <alignment vertical="center"/>
      <protection locked="0"/>
    </xf>
    <xf numFmtId="181" fontId="37" fillId="0" borderId="58" xfId="0" applyNumberFormat="1" applyFont="1" applyBorder="1" applyAlignment="1">
      <alignment horizontal="right" vertical="center"/>
    </xf>
    <xf numFmtId="0" fontId="37" fillId="0" borderId="59" xfId="0" applyFont="1" applyBorder="1" applyAlignment="1" applyProtection="1">
      <alignment horizontal="center" vertical="center"/>
      <protection locked="0"/>
    </xf>
    <xf numFmtId="0" fontId="37" fillId="0" borderId="60" xfId="0" applyFont="1" applyBorder="1" applyProtection="1">
      <alignment vertical="center"/>
      <protection locked="0"/>
    </xf>
    <xf numFmtId="181" fontId="37" fillId="0" borderId="61" xfId="0" applyNumberFormat="1" applyFont="1" applyBorder="1" applyAlignment="1">
      <alignment horizontal="right" vertical="center"/>
    </xf>
    <xf numFmtId="0" fontId="37" fillId="0" borderId="62" xfId="0" applyFont="1" applyBorder="1" applyAlignment="1" applyProtection="1">
      <alignment horizontal="center" vertical="center"/>
      <protection locked="0"/>
    </xf>
    <xf numFmtId="0" fontId="36" fillId="0" borderId="27" xfId="0" applyFont="1" applyBorder="1" applyProtection="1">
      <alignment vertical="center"/>
      <protection locked="0"/>
    </xf>
    <xf numFmtId="0" fontId="36" fillId="0" borderId="28" xfId="0" applyFont="1" applyBorder="1" applyProtection="1">
      <alignment vertical="center"/>
      <protection locked="0"/>
    </xf>
    <xf numFmtId="1" fontId="0" fillId="0" borderId="0" xfId="0" applyNumberFormat="1">
      <alignment vertical="center"/>
    </xf>
    <xf numFmtId="0" fontId="39" fillId="0" borderId="0" xfId="0" applyFont="1" applyProtection="1">
      <alignment vertical="center"/>
      <protection locked="0"/>
    </xf>
    <xf numFmtId="0" fontId="31" fillId="10" borderId="0" xfId="0" applyFont="1" applyFill="1" applyProtection="1">
      <alignment vertical="center"/>
      <protection locked="0"/>
    </xf>
    <xf numFmtId="0" fontId="36" fillId="10" borderId="0" xfId="0" applyFont="1" applyFill="1" applyProtection="1">
      <alignment vertical="center"/>
      <protection locked="0"/>
    </xf>
    <xf numFmtId="0" fontId="40" fillId="0" borderId="0" xfId="0" applyFont="1">
      <alignment vertical="center"/>
    </xf>
    <xf numFmtId="0" fontId="39" fillId="10" borderId="0" xfId="0" applyFont="1" applyFill="1" applyProtection="1">
      <alignment vertical="center"/>
      <protection locked="0"/>
    </xf>
    <xf numFmtId="0" fontId="10" fillId="10" borderId="0" xfId="0" applyFont="1" applyFill="1" applyProtection="1">
      <alignment vertical="center"/>
      <protection locked="0"/>
    </xf>
    <xf numFmtId="0" fontId="0" fillId="0" borderId="26" xfId="0" applyBorder="1" applyProtection="1">
      <alignment vertical="center"/>
      <protection locked="0"/>
    </xf>
    <xf numFmtId="0" fontId="0" fillId="0" borderId="27" xfId="0" applyBorder="1" applyProtection="1">
      <alignment vertical="center"/>
      <protection locked="0"/>
    </xf>
    <xf numFmtId="0" fontId="0" fillId="0" borderId="28" xfId="0" applyBorder="1" applyProtection="1">
      <alignment vertical="center"/>
      <protection locked="0"/>
    </xf>
    <xf numFmtId="193" fontId="13" fillId="0" borderId="0" xfId="0" applyNumberFormat="1" applyFont="1" applyAlignment="1">
      <alignment horizontal="center" vertical="center"/>
    </xf>
    <xf numFmtId="41" fontId="0" fillId="0" borderId="0" xfId="1" applyFont="1">
      <alignment vertical="center"/>
    </xf>
    <xf numFmtId="0" fontId="36" fillId="0" borderId="1" xfId="0" applyFont="1" applyBorder="1" applyProtection="1">
      <alignment vertical="center"/>
      <protection locked="0"/>
    </xf>
    <xf numFmtId="41" fontId="31" fillId="0" borderId="8" xfId="1" applyFont="1" applyFill="1" applyBorder="1" applyAlignment="1">
      <alignment horizontal="right" vertical="center"/>
    </xf>
    <xf numFmtId="0" fontId="43" fillId="0" borderId="0" xfId="0" applyFont="1">
      <alignment vertical="center"/>
    </xf>
    <xf numFmtId="0" fontId="43" fillId="11" borderId="69" xfId="3" applyFont="1" applyFill="1" applyBorder="1" applyAlignment="1">
      <alignment horizontal="center" vertical="center" wrapText="1"/>
    </xf>
    <xf numFmtId="3" fontId="43" fillId="11" borderId="69" xfId="3" applyNumberFormat="1" applyFont="1" applyFill="1" applyBorder="1" applyAlignment="1">
      <alignment horizontal="center" vertical="center" wrapText="1"/>
    </xf>
    <xf numFmtId="3" fontId="43" fillId="0" borderId="69" xfId="3" applyNumberFormat="1" applyFont="1" applyBorder="1" applyAlignment="1">
      <alignment horizontal="center" vertical="center" wrapText="1"/>
    </xf>
    <xf numFmtId="0" fontId="43" fillId="0" borderId="69" xfId="3" applyFont="1" applyBorder="1" applyAlignment="1">
      <alignment horizontal="center" vertical="center" wrapText="1"/>
    </xf>
    <xf numFmtId="3" fontId="43" fillId="11" borderId="63" xfId="3" applyNumberFormat="1" applyFont="1" applyFill="1" applyBorder="1" applyAlignment="1">
      <alignment horizontal="center" vertical="center" wrapText="1"/>
    </xf>
    <xf numFmtId="0" fontId="12" fillId="3" borderId="1" xfId="0" applyFont="1" applyFill="1" applyBorder="1" applyAlignment="1">
      <alignment horizontal="center" vertical="center"/>
    </xf>
    <xf numFmtId="0" fontId="13" fillId="10" borderId="1" xfId="0" applyFont="1" applyFill="1" applyBorder="1">
      <alignment vertical="center"/>
    </xf>
    <xf numFmtId="181" fontId="12" fillId="10" borderId="8" xfId="0" applyNumberFormat="1" applyFont="1" applyFill="1" applyBorder="1" applyAlignment="1">
      <alignment horizontal="center" vertical="center" wrapText="1" shrinkToFit="1"/>
    </xf>
    <xf numFmtId="181" fontId="12" fillId="10" borderId="9" xfId="0" applyNumberFormat="1" applyFont="1" applyFill="1" applyBorder="1" applyAlignment="1">
      <alignment horizontal="center" vertical="center" wrapText="1" shrinkToFit="1"/>
    </xf>
    <xf numFmtId="181" fontId="12" fillId="10" borderId="10" xfId="0" applyNumberFormat="1" applyFont="1" applyFill="1" applyBorder="1" applyAlignment="1">
      <alignment horizontal="center" vertical="center" wrapText="1" shrinkToFit="1"/>
    </xf>
    <xf numFmtId="179" fontId="13" fillId="2" borderId="1" xfId="0" applyNumberFormat="1" applyFont="1" applyFill="1" applyBorder="1" applyAlignment="1">
      <alignment horizontal="center" vertical="center"/>
    </xf>
    <xf numFmtId="179" fontId="48" fillId="2" borderId="1" xfId="0" applyNumberFormat="1" applyFont="1" applyFill="1" applyBorder="1" applyAlignment="1">
      <alignment horizontal="center" vertical="center"/>
    </xf>
    <xf numFmtId="179" fontId="48" fillId="2" borderId="1" xfId="2" quotePrefix="1" applyNumberFormat="1" applyFont="1" applyFill="1" applyBorder="1" applyAlignment="1">
      <alignment horizontal="center" vertical="center"/>
    </xf>
    <xf numFmtId="41" fontId="10" fillId="7" borderId="40" xfId="1" applyFont="1" applyFill="1" applyBorder="1" applyAlignment="1" applyProtection="1">
      <alignment horizontal="center" vertical="center"/>
      <protection locked="0"/>
    </xf>
    <xf numFmtId="0" fontId="0" fillId="0" borderId="0" xfId="0" applyAlignment="1">
      <alignment horizontal="left" vertical="center"/>
    </xf>
    <xf numFmtId="181" fontId="0" fillId="0" borderId="0" xfId="0" applyNumberFormat="1">
      <alignment vertical="center"/>
    </xf>
    <xf numFmtId="0" fontId="9" fillId="0" borderId="0" xfId="0" applyFont="1" applyAlignment="1">
      <alignment vertical="center" wrapText="1" shrinkToFit="1"/>
    </xf>
    <xf numFmtId="0" fontId="9" fillId="0" borderId="0" xfId="0" applyFont="1" applyAlignment="1">
      <alignment vertical="center" shrinkToFit="1"/>
    </xf>
    <xf numFmtId="180" fontId="9" fillId="0" borderId="0" xfId="0" applyNumberFormat="1" applyFont="1" applyAlignment="1">
      <alignment vertical="center" shrinkToFit="1"/>
    </xf>
    <xf numFmtId="0" fontId="9" fillId="0" borderId="0" xfId="0" applyFont="1">
      <alignment vertical="center"/>
    </xf>
    <xf numFmtId="181" fontId="9" fillId="0" borderId="0" xfId="0" applyNumberFormat="1" applyFont="1">
      <alignment vertical="center"/>
    </xf>
    <xf numFmtId="179" fontId="48" fillId="2" borderId="1" xfId="0" applyNumberFormat="1" applyFont="1" applyFill="1" applyBorder="1" applyAlignment="1">
      <alignment horizontal="center" vertical="center" shrinkToFit="1"/>
    </xf>
    <xf numFmtId="0" fontId="12" fillId="3" borderId="1" xfId="0" applyFont="1" applyFill="1" applyBorder="1" applyAlignment="1">
      <alignment horizontal="center" vertical="center" shrinkToFit="1"/>
    </xf>
    <xf numFmtId="0" fontId="12" fillId="2" borderId="1" xfId="0" applyFont="1" applyFill="1" applyBorder="1" applyAlignment="1">
      <alignment horizontal="center" vertical="center"/>
    </xf>
    <xf numFmtId="0" fontId="50" fillId="0" borderId="0" xfId="0" applyFont="1" applyAlignment="1">
      <alignment horizontal="left" vertical="center"/>
    </xf>
    <xf numFmtId="0" fontId="0" fillId="0" borderId="41" xfId="0" applyBorder="1">
      <alignment vertical="center"/>
    </xf>
    <xf numFmtId="0" fontId="10" fillId="0" borderId="73" xfId="0" applyFont="1" applyBorder="1">
      <alignment vertical="center"/>
    </xf>
    <xf numFmtId="0" fontId="0" fillId="0" borderId="43" xfId="0" applyBorder="1">
      <alignment vertical="center"/>
    </xf>
    <xf numFmtId="0" fontId="0" fillId="0" borderId="24" xfId="0" applyBorder="1">
      <alignment vertical="center"/>
    </xf>
    <xf numFmtId="0" fontId="0" fillId="0" borderId="25" xfId="0" applyBorder="1">
      <alignmen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2" fillId="0" borderId="0" xfId="0" applyFont="1" applyAlignment="1">
      <alignment horizontal="left" vertical="center"/>
    </xf>
    <xf numFmtId="0" fontId="9" fillId="0" borderId="0" xfId="0" applyFont="1" applyAlignment="1">
      <alignment horizontal="center" vertical="center" shrinkToFit="1"/>
    </xf>
    <xf numFmtId="0" fontId="2" fillId="0" borderId="0" xfId="0" applyFont="1" applyAlignment="1">
      <alignment horizontal="right" vertical="center"/>
    </xf>
    <xf numFmtId="0" fontId="2" fillId="0" borderId="0" xfId="0" applyFont="1" applyAlignment="1">
      <alignment horizontal="left" vertical="center" shrinkToFit="1"/>
    </xf>
    <xf numFmtId="0" fontId="2" fillId="0" borderId="0" xfId="0" applyFont="1" applyAlignment="1">
      <alignment vertical="center" shrinkToFit="1"/>
    </xf>
    <xf numFmtId="0" fontId="2" fillId="0" borderId="0" xfId="0" applyFont="1" applyAlignment="1">
      <alignment horizontal="center" vertical="center" shrinkToFit="1"/>
    </xf>
    <xf numFmtId="0" fontId="4" fillId="0" borderId="0" xfId="0" applyFont="1" applyAlignment="1">
      <alignment vertical="center" wrapText="1" shrinkToFit="1"/>
    </xf>
    <xf numFmtId="0" fontId="4" fillId="0" borderId="0" xfId="0" applyFont="1">
      <alignment vertical="center"/>
    </xf>
    <xf numFmtId="0" fontId="4" fillId="0" borderId="0" xfId="0" applyFont="1" applyAlignment="1">
      <alignment vertical="center" shrinkToFit="1"/>
    </xf>
    <xf numFmtId="0" fontId="8" fillId="0" borderId="0" xfId="0" applyFont="1" applyAlignment="1">
      <alignment vertical="center" shrinkToFit="1"/>
    </xf>
    <xf numFmtId="0" fontId="2" fillId="0" borderId="0" xfId="0" quotePrefix="1" applyFont="1" applyAlignment="1">
      <alignment horizontal="center" vertical="center" shrinkToFit="1"/>
    </xf>
    <xf numFmtId="0" fontId="2" fillId="0" borderId="0" xfId="0" applyFont="1" applyAlignment="1">
      <alignment horizontal="right" vertical="center" shrinkToFit="1"/>
    </xf>
    <xf numFmtId="2" fontId="12" fillId="10" borderId="10" xfId="0" applyNumberFormat="1" applyFont="1" applyFill="1" applyBorder="1" applyAlignment="1">
      <alignment horizontal="center" vertical="center"/>
    </xf>
    <xf numFmtId="0" fontId="13" fillId="0" borderId="8" xfId="0" applyFont="1" applyBorder="1" applyAlignment="1">
      <alignment horizontal="center" vertical="center"/>
    </xf>
    <xf numFmtId="0" fontId="13" fillId="0" borderId="10" xfId="0" applyFont="1" applyBorder="1" applyAlignment="1">
      <alignment horizontal="center" vertical="center"/>
    </xf>
    <xf numFmtId="0" fontId="14" fillId="2" borderId="1" xfId="0" applyFont="1" applyFill="1" applyBorder="1" applyAlignment="1">
      <alignment horizontal="center" vertical="center"/>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10" fillId="3" borderId="1" xfId="0" applyFont="1" applyFill="1" applyBorder="1" applyProtection="1">
      <alignment vertical="center"/>
      <protection locked="0"/>
    </xf>
    <xf numFmtId="41" fontId="0" fillId="0" borderId="1" xfId="1"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41" fontId="0" fillId="0" borderId="40" xfId="1" applyFont="1" applyFill="1" applyBorder="1" applyProtection="1">
      <alignment vertical="center"/>
      <protection locked="0"/>
    </xf>
    <xf numFmtId="0" fontId="0" fillId="0" borderId="40" xfId="0" applyBorder="1" applyAlignment="1" applyProtection="1">
      <alignment horizontal="center" vertical="center"/>
      <protection locked="0"/>
    </xf>
    <xf numFmtId="189" fontId="0" fillId="0" borderId="40" xfId="0" applyNumberFormat="1" applyBorder="1" applyProtection="1">
      <alignment vertical="center"/>
      <protection locked="0"/>
    </xf>
    <xf numFmtId="0" fontId="34" fillId="0" borderId="0" xfId="0" applyFont="1" applyProtection="1">
      <alignment vertical="center"/>
      <protection locked="0"/>
    </xf>
    <xf numFmtId="0" fontId="36" fillId="0" borderId="1" xfId="0" applyFont="1" applyBorder="1" applyAlignment="1" applyProtection="1">
      <alignment horizontal="center" vertical="center"/>
      <protection locked="0"/>
    </xf>
    <xf numFmtId="41" fontId="31" fillId="6" borderId="8" xfId="1" applyFont="1" applyFill="1" applyBorder="1" applyAlignment="1">
      <alignment horizontal="right" vertical="center"/>
    </xf>
    <xf numFmtId="41" fontId="36" fillId="6" borderId="10" xfId="1" applyFont="1" applyFill="1" applyBorder="1" applyAlignment="1">
      <alignment vertical="center"/>
    </xf>
    <xf numFmtId="0" fontId="36" fillId="6" borderId="1" xfId="0" applyFont="1" applyFill="1" applyBorder="1" applyAlignment="1" applyProtection="1">
      <alignment horizontal="center" vertical="center"/>
      <protection locked="0"/>
    </xf>
    <xf numFmtId="41" fontId="36" fillId="0" borderId="10" xfId="1" applyFont="1" applyFill="1" applyBorder="1" applyAlignment="1">
      <alignment horizontal="left" vertical="center"/>
    </xf>
    <xf numFmtId="0" fontId="39" fillId="0" borderId="27" xfId="0" applyFont="1" applyBorder="1" applyProtection="1">
      <alignment vertical="center"/>
      <protection locked="0"/>
    </xf>
    <xf numFmtId="0" fontId="0" fillId="0" borderId="42" xfId="0" applyBorder="1">
      <alignment vertical="center"/>
    </xf>
    <xf numFmtId="0" fontId="7" fillId="0" borderId="0" xfId="0" applyFont="1" applyAlignment="1">
      <alignment horizontal="left" vertical="center" wrapText="1"/>
    </xf>
    <xf numFmtId="0" fontId="13" fillId="0" borderId="0" xfId="0" applyFont="1" applyAlignment="1">
      <alignment horizontal="left" vertical="center"/>
    </xf>
    <xf numFmtId="0" fontId="13" fillId="0" borderId="0" xfId="0" applyFont="1" applyAlignment="1">
      <alignment horizontal="left" vertical="center" wrapText="1"/>
    </xf>
    <xf numFmtId="0" fontId="11" fillId="0" borderId="41" xfId="0" applyFont="1" applyBorder="1">
      <alignment vertical="center"/>
    </xf>
    <xf numFmtId="0" fontId="10" fillId="0" borderId="43" xfId="0" applyFont="1" applyBorder="1" applyAlignment="1">
      <alignment horizontal="left" vertical="center"/>
    </xf>
    <xf numFmtId="0" fontId="12" fillId="0" borderId="25" xfId="0" applyFont="1" applyBorder="1" applyAlignment="1">
      <alignment horizontal="center" vertical="center"/>
    </xf>
    <xf numFmtId="0" fontId="14" fillId="0" borderId="25" xfId="0" applyFont="1" applyBorder="1">
      <alignment vertical="center"/>
    </xf>
    <xf numFmtId="0" fontId="13" fillId="0" borderId="25" xfId="0" applyFont="1" applyBorder="1">
      <alignment vertical="center"/>
    </xf>
    <xf numFmtId="0" fontId="13" fillId="0" borderId="25" xfId="0" applyFont="1" applyBorder="1" applyAlignment="1">
      <alignment horizontal="center" vertical="center" wrapText="1" shrinkToFit="1"/>
    </xf>
    <xf numFmtId="0" fontId="7" fillId="0" borderId="25" xfId="0" applyFont="1" applyBorder="1" applyAlignment="1">
      <alignment horizontal="center" vertical="center" wrapText="1"/>
    </xf>
    <xf numFmtId="0" fontId="7" fillId="0" borderId="25" xfId="0" applyFont="1" applyBorder="1">
      <alignment vertical="center"/>
    </xf>
    <xf numFmtId="0" fontId="14" fillId="0" borderId="25" xfId="0" applyFont="1" applyBorder="1" applyAlignment="1">
      <alignment vertical="center" wrapText="1" shrinkToFit="1"/>
    </xf>
    <xf numFmtId="0" fontId="0" fillId="0" borderId="27" xfId="0" applyBorder="1" applyAlignment="1">
      <alignment horizontal="center" vertical="center"/>
    </xf>
    <xf numFmtId="0" fontId="31" fillId="3" borderId="1" xfId="0" applyFont="1" applyFill="1" applyBorder="1" applyAlignment="1" applyProtection="1">
      <alignment horizontal="center" vertical="center"/>
      <protection locked="0"/>
    </xf>
    <xf numFmtId="43" fontId="0" fillId="0" borderId="0" xfId="0" applyNumberFormat="1" applyProtection="1">
      <alignment vertical="center"/>
      <protection locked="0"/>
    </xf>
    <xf numFmtId="0" fontId="52" fillId="0" borderId="0" xfId="0" applyFont="1">
      <alignment vertical="center"/>
    </xf>
    <xf numFmtId="194" fontId="0" fillId="0" borderId="0" xfId="0" applyNumberFormat="1" applyAlignment="1">
      <alignment horizontal="left" vertical="center"/>
    </xf>
    <xf numFmtId="0" fontId="39" fillId="0" borderId="0" xfId="0" applyFont="1">
      <alignment vertical="center"/>
    </xf>
    <xf numFmtId="0" fontId="0" fillId="0" borderId="35" xfId="0" applyBorder="1" applyAlignment="1" applyProtection="1">
      <alignment horizontal="center" vertical="center"/>
      <protection locked="0"/>
    </xf>
    <xf numFmtId="41" fontId="0" fillId="0" borderId="0" xfId="1" applyFont="1" applyAlignment="1" applyProtection="1">
      <alignment vertical="center"/>
      <protection locked="0"/>
    </xf>
    <xf numFmtId="0" fontId="0" fillId="13" borderId="1" xfId="0" applyFill="1" applyBorder="1" applyAlignment="1" applyProtection="1">
      <alignment horizontal="center" vertical="center"/>
      <protection locked="0"/>
    </xf>
    <xf numFmtId="0" fontId="55" fillId="0" borderId="0" xfId="0" applyFont="1">
      <alignment vertical="center"/>
    </xf>
    <xf numFmtId="181" fontId="14" fillId="2" borderId="9" xfId="0" applyNumberFormat="1" applyFont="1" applyFill="1" applyBorder="1" applyAlignment="1">
      <alignment horizontal="center" vertical="center" wrapText="1" shrinkToFit="1"/>
    </xf>
    <xf numFmtId="0" fontId="7" fillId="10" borderId="11" xfId="0" applyFont="1" applyFill="1" applyBorder="1" applyAlignment="1">
      <alignment horizontal="left" vertical="center" wrapText="1"/>
    </xf>
    <xf numFmtId="0" fontId="7" fillId="10" borderId="13" xfId="0" applyFont="1" applyFill="1" applyBorder="1" applyAlignment="1">
      <alignment horizontal="left" vertical="center" wrapText="1"/>
    </xf>
    <xf numFmtId="0" fontId="7" fillId="0" borderId="3" xfId="0" applyFont="1" applyBorder="1" applyAlignment="1">
      <alignment horizontal="left" vertical="center"/>
    </xf>
    <xf numFmtId="0" fontId="7" fillId="0" borderId="2" xfId="0" applyFont="1" applyBorder="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7" fillId="0" borderId="10" xfId="0" applyFont="1" applyBorder="1" applyAlignment="1">
      <alignment horizontal="left" vertical="center"/>
    </xf>
    <xf numFmtId="0" fontId="14" fillId="2" borderId="8" xfId="0" quotePrefix="1" applyFont="1" applyFill="1" applyBorder="1" applyAlignment="1">
      <alignment horizontal="center" vertical="center"/>
    </xf>
    <xf numFmtId="0" fontId="14" fillId="2" borderId="9" xfId="0" quotePrefix="1" applyFont="1" applyFill="1" applyBorder="1" applyAlignment="1">
      <alignment horizontal="center" vertical="center"/>
    </xf>
    <xf numFmtId="0" fontId="14" fillId="2" borderId="10" xfId="0" quotePrefix="1" applyFont="1" applyFill="1" applyBorder="1" applyAlignment="1">
      <alignment horizontal="center" vertical="center"/>
    </xf>
    <xf numFmtId="0" fontId="13" fillId="0" borderId="8" xfId="0" applyFont="1" applyBorder="1" applyAlignment="1">
      <alignment horizontal="center" vertical="center"/>
    </xf>
    <xf numFmtId="0" fontId="13" fillId="0" borderId="10" xfId="0" applyFont="1" applyBorder="1" applyAlignment="1">
      <alignment horizontal="center" vertical="center"/>
    </xf>
    <xf numFmtId="0" fontId="7" fillId="10" borderId="3" xfId="0" applyFont="1" applyFill="1" applyBorder="1" applyAlignment="1">
      <alignment horizontal="left" vertical="center"/>
    </xf>
    <xf numFmtId="0" fontId="7" fillId="10" borderId="2" xfId="0" applyFont="1" applyFill="1" applyBorder="1" applyAlignment="1">
      <alignment horizontal="left" vertical="center"/>
    </xf>
    <xf numFmtId="0" fontId="7" fillId="10" borderId="4" xfId="0" applyFont="1" applyFill="1" applyBorder="1" applyAlignment="1">
      <alignment horizontal="left" vertical="center"/>
    </xf>
    <xf numFmtId="0" fontId="7" fillId="10" borderId="5" xfId="0" applyFont="1" applyFill="1" applyBorder="1" applyAlignment="1">
      <alignment horizontal="left" vertical="center"/>
    </xf>
    <xf numFmtId="0" fontId="7" fillId="10" borderId="6" xfId="0" applyFont="1" applyFill="1" applyBorder="1" applyAlignment="1">
      <alignment horizontal="left" vertical="center"/>
    </xf>
    <xf numFmtId="0" fontId="7" fillId="10" borderId="7" xfId="0" applyFont="1" applyFill="1" applyBorder="1" applyAlignment="1">
      <alignment horizontal="left" vertical="center"/>
    </xf>
    <xf numFmtId="0" fontId="7" fillId="10" borderId="1" xfId="0" applyFont="1" applyFill="1" applyBorder="1" applyAlignment="1">
      <alignment horizontal="center" vertical="center" wrapText="1"/>
    </xf>
    <xf numFmtId="0" fontId="7" fillId="10" borderId="1" xfId="0" applyFont="1" applyFill="1" applyBorder="1" applyAlignment="1">
      <alignment horizontal="center" vertical="center"/>
    </xf>
    <xf numFmtId="179" fontId="14" fillId="2" borderId="1" xfId="0" applyNumberFormat="1" applyFont="1" applyFill="1" applyBorder="1" applyAlignment="1">
      <alignment horizontal="center" vertical="center"/>
    </xf>
    <xf numFmtId="0" fontId="13" fillId="0" borderId="11" xfId="0" applyFont="1" applyBorder="1" applyAlignment="1">
      <alignment horizontal="left" vertical="center" wrapText="1" shrinkToFit="1"/>
    </xf>
    <xf numFmtId="0" fontId="13" fillId="0" borderId="13" xfId="0" applyFont="1" applyBorder="1" applyAlignment="1">
      <alignment horizontal="left" vertical="center" wrapText="1" shrinkToFit="1"/>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0" borderId="5" xfId="0" applyFont="1" applyBorder="1" applyAlignment="1">
      <alignment horizontal="center" vertical="center"/>
    </xf>
    <xf numFmtId="0" fontId="13" fillId="0" borderId="7" xfId="0" applyFont="1" applyBorder="1" applyAlignment="1">
      <alignment horizontal="center" vertical="center"/>
    </xf>
    <xf numFmtId="181" fontId="12" fillId="2" borderId="9" xfId="0" applyNumberFormat="1" applyFont="1" applyFill="1" applyBorder="1" applyAlignment="1">
      <alignment horizontal="center" vertical="center" wrapText="1" shrinkToFit="1"/>
    </xf>
    <xf numFmtId="0" fontId="7" fillId="10" borderId="8" xfId="0" applyFont="1" applyFill="1" applyBorder="1" applyAlignment="1">
      <alignment horizontal="left" vertical="center"/>
    </xf>
    <xf numFmtId="0" fontId="7" fillId="10" borderId="9" xfId="0" applyFont="1" applyFill="1" applyBorder="1" applyAlignment="1">
      <alignment horizontal="left" vertical="center"/>
    </xf>
    <xf numFmtId="0" fontId="7" fillId="10" borderId="10" xfId="0" applyFont="1" applyFill="1" applyBorder="1" applyAlignment="1">
      <alignment horizontal="left" vertical="center"/>
    </xf>
    <xf numFmtId="181" fontId="12" fillId="2" borderId="8" xfId="0" applyNumberFormat="1" applyFont="1" applyFill="1" applyBorder="1" applyAlignment="1">
      <alignment horizontal="center" vertical="center" wrapText="1" shrinkToFit="1"/>
    </xf>
    <xf numFmtId="181" fontId="12" fillId="2" borderId="10" xfId="0" applyNumberFormat="1" applyFont="1" applyFill="1" applyBorder="1" applyAlignment="1">
      <alignment horizontal="center" vertical="center" wrapText="1" shrinkToFit="1"/>
    </xf>
    <xf numFmtId="0" fontId="14" fillId="0" borderId="8" xfId="0" applyFont="1" applyBorder="1" applyAlignment="1">
      <alignment horizontal="center" vertical="center" wrapText="1" shrinkToFit="1"/>
    </xf>
    <xf numFmtId="0" fontId="14" fillId="0" borderId="10" xfId="0" applyFont="1" applyBorder="1" applyAlignment="1">
      <alignment horizontal="center" vertical="center" wrapText="1" shrinkToFit="1"/>
    </xf>
    <xf numFmtId="0" fontId="7" fillId="0" borderId="8" xfId="0" applyFont="1" applyBorder="1" applyAlignment="1">
      <alignment horizontal="center" vertical="center"/>
    </xf>
    <xf numFmtId="0" fontId="7" fillId="0" borderId="10" xfId="0" applyFont="1" applyBorder="1" applyAlignment="1">
      <alignment horizontal="center" vertical="center"/>
    </xf>
    <xf numFmtId="0" fontId="12" fillId="2" borderId="1" xfId="0" applyFont="1" applyFill="1" applyBorder="1" applyAlignment="1">
      <alignment horizontal="center" vertical="center" wrapText="1" shrinkToFit="1"/>
    </xf>
    <xf numFmtId="0" fontId="7" fillId="0" borderId="1" xfId="0" applyFont="1" applyBorder="1" applyAlignment="1">
      <alignment horizontal="left" vertical="center"/>
    </xf>
    <xf numFmtId="186" fontId="14" fillId="2" borderId="8" xfId="0" applyNumberFormat="1" applyFont="1" applyFill="1" applyBorder="1" applyAlignment="1">
      <alignment horizontal="center" vertical="center"/>
    </xf>
    <xf numFmtId="186" fontId="14" fillId="2" borderId="9" xfId="0" applyNumberFormat="1" applyFont="1" applyFill="1" applyBorder="1" applyAlignment="1">
      <alignment horizontal="center" vertical="center"/>
    </xf>
    <xf numFmtId="186" fontId="14" fillId="2" borderId="10" xfId="0" applyNumberFormat="1" applyFont="1" applyFill="1" applyBorder="1" applyAlignment="1">
      <alignment horizontal="center" vertical="center"/>
    </xf>
    <xf numFmtId="0" fontId="14" fillId="2" borderId="8" xfId="0" applyFont="1" applyFill="1" applyBorder="1" applyAlignment="1">
      <alignment horizontal="center" vertical="center"/>
    </xf>
    <xf numFmtId="0" fontId="14" fillId="2" borderId="9" xfId="0" applyFont="1" applyFill="1" applyBorder="1" applyAlignment="1">
      <alignment horizontal="center" vertical="center"/>
    </xf>
    <xf numFmtId="0" fontId="14" fillId="2" borderId="10" xfId="0" applyFont="1" applyFill="1" applyBorder="1" applyAlignment="1">
      <alignment horizontal="center" vertical="center"/>
    </xf>
    <xf numFmtId="0" fontId="13" fillId="10" borderId="8" xfId="0" applyFont="1" applyFill="1" applyBorder="1" applyAlignment="1">
      <alignment horizontal="center" vertical="center"/>
    </xf>
    <xf numFmtId="0" fontId="13" fillId="10" borderId="10" xfId="0" applyFont="1" applyFill="1" applyBorder="1" applyAlignment="1">
      <alignment horizontal="center" vertical="center"/>
    </xf>
    <xf numFmtId="2" fontId="12" fillId="10" borderId="8" xfId="0" applyNumberFormat="1" applyFont="1" applyFill="1" applyBorder="1" applyAlignment="1">
      <alignment horizontal="center" vertical="center"/>
    </xf>
    <xf numFmtId="2" fontId="12" fillId="10" borderId="9" xfId="0" applyNumberFormat="1" applyFont="1" applyFill="1" applyBorder="1" applyAlignment="1">
      <alignment horizontal="center" vertical="center"/>
    </xf>
    <xf numFmtId="0" fontId="12" fillId="2" borderId="8" xfId="0" applyFont="1" applyFill="1" applyBorder="1" applyAlignment="1">
      <alignment horizontal="center" vertical="center"/>
    </xf>
    <xf numFmtId="0" fontId="12" fillId="2" borderId="10" xfId="0" applyFont="1" applyFill="1" applyBorder="1" applyAlignment="1">
      <alignment horizontal="center" vertical="center"/>
    </xf>
    <xf numFmtId="49" fontId="14" fillId="2" borderId="8" xfId="0" quotePrefix="1" applyNumberFormat="1" applyFont="1" applyFill="1" applyBorder="1" applyAlignment="1">
      <alignment horizontal="center" vertical="center"/>
    </xf>
    <xf numFmtId="49" fontId="14" fillId="2" borderId="9" xfId="0" applyNumberFormat="1" applyFont="1" applyFill="1" applyBorder="1" applyAlignment="1">
      <alignment horizontal="center" vertical="center"/>
    </xf>
    <xf numFmtId="49" fontId="14" fillId="2" borderId="10" xfId="0" applyNumberFormat="1" applyFont="1" applyFill="1" applyBorder="1" applyAlignment="1">
      <alignment horizontal="center" vertical="center"/>
    </xf>
    <xf numFmtId="179" fontId="12" fillId="10" borderId="8" xfId="0" applyNumberFormat="1" applyFont="1" applyFill="1" applyBorder="1" applyAlignment="1">
      <alignment horizontal="center" vertical="center"/>
    </xf>
    <xf numFmtId="179" fontId="12" fillId="10" borderId="9" xfId="0" applyNumberFormat="1" applyFont="1" applyFill="1" applyBorder="1" applyAlignment="1">
      <alignment horizontal="center" vertical="center"/>
    </xf>
    <xf numFmtId="179" fontId="12" fillId="10" borderId="10" xfId="0" applyNumberFormat="1" applyFont="1" applyFill="1" applyBorder="1" applyAlignment="1">
      <alignment horizontal="center" vertical="center"/>
    </xf>
    <xf numFmtId="0" fontId="7" fillId="10" borderId="1" xfId="0" applyFont="1" applyFill="1" applyBorder="1" applyAlignment="1">
      <alignment horizontal="left" vertical="center"/>
    </xf>
    <xf numFmtId="0" fontId="24" fillId="8" borderId="49" xfId="0" applyFont="1" applyFill="1" applyBorder="1" applyAlignment="1">
      <alignment horizontal="center" vertical="center"/>
    </xf>
    <xf numFmtId="0" fontId="24" fillId="8" borderId="72" xfId="0" applyFont="1" applyFill="1" applyBorder="1" applyAlignment="1">
      <alignment horizontal="center" vertical="center"/>
    </xf>
    <xf numFmtId="0" fontId="24" fillId="8" borderId="50"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0" xfId="0" applyFont="1" applyFill="1" applyBorder="1" applyAlignment="1">
      <alignment horizontal="center" vertical="center"/>
    </xf>
    <xf numFmtId="0" fontId="14" fillId="0" borderId="8" xfId="0" applyFont="1" applyBorder="1" applyAlignment="1">
      <alignment horizontal="center" vertical="center"/>
    </xf>
    <xf numFmtId="0" fontId="14" fillId="0" borderId="10" xfId="0" applyFont="1" applyBorder="1" applyAlignment="1">
      <alignment horizontal="center" vertical="center"/>
    </xf>
    <xf numFmtId="0" fontId="12" fillId="3" borderId="1" xfId="0" applyFont="1" applyFill="1" applyBorder="1" applyAlignment="1">
      <alignment horizontal="center" vertical="center"/>
    </xf>
    <xf numFmtId="0" fontId="14" fillId="2" borderId="8" xfId="0" applyFont="1" applyFill="1" applyBorder="1" applyAlignment="1">
      <alignment horizontal="center" vertical="center" shrinkToFit="1"/>
    </xf>
    <xf numFmtId="0" fontId="14" fillId="2" borderId="9" xfId="0" applyFont="1" applyFill="1" applyBorder="1" applyAlignment="1">
      <alignment horizontal="center" vertical="center" shrinkToFit="1"/>
    </xf>
    <xf numFmtId="0" fontId="14" fillId="2" borderId="10" xfId="0" applyFont="1" applyFill="1" applyBorder="1" applyAlignment="1">
      <alignment horizontal="center" vertical="center" shrinkToFit="1"/>
    </xf>
    <xf numFmtId="0" fontId="10" fillId="0" borderId="73" xfId="0" applyFont="1" applyBorder="1" applyAlignment="1">
      <alignment horizontal="left" vertical="center"/>
    </xf>
    <xf numFmtId="179" fontId="14" fillId="2" borderId="8" xfId="0" applyNumberFormat="1" applyFont="1" applyFill="1" applyBorder="1" applyAlignment="1">
      <alignment horizontal="center" vertical="center"/>
    </xf>
    <xf numFmtId="179" fontId="14" fillId="2" borderId="9" xfId="0" applyNumberFormat="1" applyFont="1" applyFill="1" applyBorder="1" applyAlignment="1">
      <alignment horizontal="center" vertical="center"/>
    </xf>
    <xf numFmtId="179" fontId="14" fillId="2" borderId="10" xfId="0" applyNumberFormat="1" applyFont="1" applyFill="1" applyBorder="1" applyAlignment="1">
      <alignment horizontal="center" vertical="center"/>
    </xf>
    <xf numFmtId="0" fontId="24" fillId="12" borderId="49" xfId="0" applyFont="1" applyFill="1" applyBorder="1" applyAlignment="1">
      <alignment horizontal="center" vertical="center"/>
    </xf>
    <xf numFmtId="0" fontId="24" fillId="12" borderId="72" xfId="0" applyFont="1" applyFill="1" applyBorder="1" applyAlignment="1">
      <alignment horizontal="center" vertical="center"/>
    </xf>
    <xf numFmtId="0" fontId="24" fillId="12" borderId="50" xfId="0" applyFont="1" applyFill="1" applyBorder="1" applyAlignment="1">
      <alignment horizontal="center" vertical="center"/>
    </xf>
    <xf numFmtId="0" fontId="14" fillId="0" borderId="0" xfId="0" applyFont="1" applyAlignment="1">
      <alignment horizontal="left" vertical="center"/>
    </xf>
    <xf numFmtId="0" fontId="14" fillId="0" borderId="25" xfId="0" applyFont="1" applyBorder="1" applyAlignment="1">
      <alignment horizontal="left" vertical="center"/>
    </xf>
    <xf numFmtId="0" fontId="7" fillId="0" borderId="27" xfId="0" applyFont="1" applyBorder="1" applyAlignment="1">
      <alignment horizontal="left" vertical="center" wrapText="1"/>
    </xf>
    <xf numFmtId="0" fontId="13" fillId="0" borderId="27" xfId="0" applyFont="1" applyBorder="1" applyAlignment="1">
      <alignment horizontal="left" vertical="center"/>
    </xf>
    <xf numFmtId="0" fontId="13" fillId="0" borderId="28" xfId="0" applyFont="1" applyBorder="1" applyAlignment="1">
      <alignment horizontal="left" vertical="center"/>
    </xf>
    <xf numFmtId="0" fontId="13" fillId="0" borderId="27" xfId="0" applyFont="1" applyBorder="1" applyAlignment="1">
      <alignment horizontal="left" vertical="center" wrapText="1"/>
    </xf>
    <xf numFmtId="0" fontId="13" fillId="0" borderId="28" xfId="0" applyFont="1" applyBorder="1" applyAlignment="1">
      <alignment horizontal="left" vertical="center" wrapText="1"/>
    </xf>
    <xf numFmtId="0" fontId="13" fillId="0" borderId="0" xfId="0" applyFont="1" applyAlignment="1">
      <alignment horizontal="left" vertical="center"/>
    </xf>
    <xf numFmtId="0" fontId="7" fillId="0" borderId="28" xfId="0" applyFont="1" applyBorder="1" applyAlignment="1">
      <alignment horizontal="left" vertical="center" wrapText="1"/>
    </xf>
    <xf numFmtId="0" fontId="54" fillId="0" borderId="0" xfId="0" applyFont="1" applyAlignment="1">
      <alignment horizontal="left" vertical="center"/>
    </xf>
    <xf numFmtId="0" fontId="0" fillId="0" borderId="74" xfId="0" applyBorder="1" applyAlignment="1">
      <alignment horizontal="center" vertical="center"/>
    </xf>
    <xf numFmtId="0" fontId="12" fillId="3" borderId="1" xfId="0" applyFont="1" applyFill="1" applyBorder="1" applyAlignment="1">
      <alignment horizontal="center" vertical="center" shrinkToFit="1"/>
    </xf>
    <xf numFmtId="0" fontId="48" fillId="2" borderId="1" xfId="0" quotePrefix="1" applyFont="1" applyFill="1" applyBorder="1" applyAlignment="1">
      <alignment horizontal="center" vertical="center" shrinkToFit="1"/>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2" borderId="10" xfId="0" applyFill="1" applyBorder="1" applyAlignment="1">
      <alignment horizontal="center" vertical="center"/>
    </xf>
    <xf numFmtId="0" fontId="49" fillId="2" borderId="1" xfId="0" applyFont="1" applyFill="1" applyBorder="1" applyAlignment="1">
      <alignment horizontal="center" vertical="center"/>
    </xf>
    <xf numFmtId="179" fontId="48" fillId="2" borderId="1" xfId="0" applyNumberFormat="1" applyFont="1" applyFill="1" applyBorder="1" applyAlignment="1">
      <alignment horizontal="center" vertical="center" shrinkToFit="1"/>
    </xf>
    <xf numFmtId="0" fontId="12" fillId="3" borderId="8" xfId="0" applyFont="1" applyFill="1" applyBorder="1" applyAlignment="1">
      <alignment horizontal="center" vertical="center" shrinkToFit="1"/>
    </xf>
    <xf numFmtId="0" fontId="12" fillId="3" borderId="10" xfId="0" applyFont="1" applyFill="1" applyBorder="1" applyAlignment="1">
      <alignment horizontal="center" vertical="center" shrinkToFit="1"/>
    </xf>
    <xf numFmtId="0" fontId="10" fillId="0" borderId="0" xfId="0" applyFont="1" applyAlignment="1">
      <alignment horizontal="left" vertical="center"/>
    </xf>
    <xf numFmtId="179" fontId="48" fillId="2" borderId="8" xfId="2" quotePrefix="1" applyNumberFormat="1" applyFont="1" applyFill="1" applyBorder="1" applyAlignment="1">
      <alignment horizontal="center" vertical="center"/>
    </xf>
    <xf numFmtId="179" fontId="48" fillId="2" borderId="10" xfId="2" quotePrefix="1" applyNumberFormat="1" applyFont="1" applyFill="1" applyBorder="1" applyAlignment="1">
      <alignment horizontal="center" vertical="center"/>
    </xf>
    <xf numFmtId="41" fontId="48" fillId="2" borderId="1" xfId="1" applyFont="1" applyFill="1" applyBorder="1" applyAlignment="1">
      <alignment horizontal="center" vertical="center"/>
    </xf>
    <xf numFmtId="41" fontId="48" fillId="2" borderId="8" xfId="1" applyFont="1" applyFill="1" applyBorder="1" applyAlignment="1">
      <alignment horizontal="center" vertical="center"/>
    </xf>
    <xf numFmtId="41" fontId="48" fillId="2" borderId="10" xfId="1" applyFont="1" applyFill="1" applyBorder="1" applyAlignment="1">
      <alignment horizontal="center" vertical="center"/>
    </xf>
    <xf numFmtId="41" fontId="10" fillId="7" borderId="1" xfId="1" applyFont="1" applyFill="1" applyBorder="1" applyAlignment="1">
      <alignment horizontal="center" vertical="center"/>
    </xf>
    <xf numFmtId="0" fontId="10" fillId="7" borderId="1" xfId="0" applyFont="1" applyFill="1" applyBorder="1" applyAlignment="1">
      <alignment horizontal="center" vertical="center"/>
    </xf>
    <xf numFmtId="0" fontId="10" fillId="0" borderId="0" xfId="0" quotePrefix="1" applyFont="1" applyAlignment="1">
      <alignment horizontal="left" vertical="center"/>
    </xf>
    <xf numFmtId="0" fontId="10" fillId="0" borderId="30" xfId="0" applyFont="1" applyBorder="1" applyAlignment="1">
      <alignment horizontal="left" vertical="center"/>
    </xf>
    <xf numFmtId="179" fontId="48" fillId="2" borderId="1" xfId="0" applyNumberFormat="1" applyFont="1" applyFill="1" applyBorder="1" applyAlignment="1">
      <alignment horizontal="center" vertical="center"/>
    </xf>
    <xf numFmtId="41" fontId="48" fillId="2" borderId="1" xfId="1" applyFont="1" applyFill="1" applyBorder="1" applyAlignment="1">
      <alignment horizontal="center" vertical="center" shrinkToFit="1"/>
    </xf>
    <xf numFmtId="181" fontId="14" fillId="2" borderId="1" xfId="0" applyNumberFormat="1" applyFont="1" applyFill="1" applyBorder="1" applyAlignment="1">
      <alignment horizontal="right" vertical="center"/>
    </xf>
    <xf numFmtId="0" fontId="47" fillId="0" borderId="1" xfId="0" applyFont="1" applyBorder="1" applyAlignment="1">
      <alignment horizontal="center" vertical="center"/>
    </xf>
    <xf numFmtId="0" fontId="50" fillId="0" borderId="0" xfId="0" applyFont="1" applyAlignment="1">
      <alignment horizontal="left" vertical="center"/>
    </xf>
    <xf numFmtId="181" fontId="14" fillId="2" borderId="8" xfId="0" applyNumberFormat="1" applyFont="1" applyFill="1" applyBorder="1" applyAlignment="1">
      <alignment horizontal="right" vertical="center"/>
    </xf>
    <xf numFmtId="181" fontId="14" fillId="2" borderId="10" xfId="0" applyNumberFormat="1" applyFont="1" applyFill="1" applyBorder="1" applyAlignment="1">
      <alignment horizontal="right" vertical="center"/>
    </xf>
    <xf numFmtId="0" fontId="13" fillId="0" borderId="1" xfId="0" quotePrefix="1" applyFont="1" applyBorder="1" applyAlignment="1">
      <alignment horizontal="left" vertical="center" wrapText="1"/>
    </xf>
    <xf numFmtId="0" fontId="6" fillId="0" borderId="73" xfId="0" applyFont="1" applyBorder="1" applyAlignment="1">
      <alignment horizontal="left" vertical="center"/>
    </xf>
    <xf numFmtId="0" fontId="23" fillId="0" borderId="24" xfId="0" applyFont="1" applyBorder="1" applyAlignment="1">
      <alignment horizontal="center" vertical="center"/>
    </xf>
    <xf numFmtId="0" fontId="23" fillId="0" borderId="0" xfId="0" applyFont="1" applyAlignment="1">
      <alignment horizontal="center" vertical="center"/>
    </xf>
    <xf numFmtId="0" fontId="23" fillId="0" borderId="25" xfId="0" applyFont="1" applyBorder="1" applyAlignment="1">
      <alignment horizontal="center" vertical="center"/>
    </xf>
    <xf numFmtId="178" fontId="20" fillId="0" borderId="0" xfId="0" applyNumberFormat="1" applyFont="1" applyAlignment="1">
      <alignment horizontal="center" vertical="center"/>
    </xf>
    <xf numFmtId="0" fontId="20" fillId="0" borderId="1"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1" xfId="0" applyFont="1" applyBorder="1" applyAlignment="1">
      <alignment horizontal="center" vertical="center" shrinkToFit="1"/>
    </xf>
    <xf numFmtId="0" fontId="20" fillId="0" borderId="12" xfId="0" applyFont="1" applyBorder="1" applyAlignment="1">
      <alignment horizontal="center" vertical="center" shrinkToFit="1"/>
    </xf>
    <xf numFmtId="0" fontId="20" fillId="0" borderId="13" xfId="0" applyFont="1" applyBorder="1" applyAlignment="1">
      <alignment horizontal="center" vertical="center" shrinkToFit="1"/>
    </xf>
    <xf numFmtId="0" fontId="20" fillId="0" borderId="1" xfId="0" applyFont="1" applyBorder="1" applyAlignment="1">
      <alignment horizontal="center" vertical="center" shrinkToFit="1"/>
    </xf>
    <xf numFmtId="0" fontId="20" fillId="0" borderId="1" xfId="0" applyFont="1" applyBorder="1" applyAlignment="1">
      <alignment horizontal="center" vertical="center"/>
    </xf>
    <xf numFmtId="0" fontId="20" fillId="0" borderId="3" xfId="0" quotePrefix="1" applyFont="1" applyBorder="1" applyAlignment="1">
      <alignment horizontal="center" vertical="center"/>
    </xf>
    <xf numFmtId="0" fontId="20" fillId="0" borderId="2" xfId="0" quotePrefix="1" applyFont="1" applyBorder="1" applyAlignment="1">
      <alignment horizontal="center" vertical="center"/>
    </xf>
    <xf numFmtId="0" fontId="20" fillId="0" borderId="5" xfId="0" quotePrefix="1" applyFont="1" applyBorder="1" applyAlignment="1">
      <alignment horizontal="center" vertical="center"/>
    </xf>
    <xf numFmtId="0" fontId="20" fillId="0" borderId="6" xfId="0" quotePrefix="1"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center" vertical="center"/>
    </xf>
    <xf numFmtId="0" fontId="20" fillId="0" borderId="2" xfId="0" applyFont="1" applyBorder="1" applyAlignment="1">
      <alignment horizontal="left" vertical="center" wrapText="1" shrinkToFit="1"/>
    </xf>
    <xf numFmtId="0" fontId="20" fillId="0" borderId="71" xfId="0" applyFont="1" applyBorder="1" applyAlignment="1">
      <alignment horizontal="left" vertical="center" wrapText="1" shrinkToFit="1"/>
    </xf>
    <xf numFmtId="0" fontId="20" fillId="0" borderId="6" xfId="0" quotePrefix="1" applyFont="1" applyBorder="1" applyAlignment="1">
      <alignment horizontal="left" vertical="center"/>
    </xf>
    <xf numFmtId="0" fontId="20" fillId="0" borderId="70" xfId="0" quotePrefix="1" applyFont="1" applyBorder="1" applyAlignment="1">
      <alignment horizontal="left" vertical="center"/>
    </xf>
    <xf numFmtId="0" fontId="20" fillId="0" borderId="8" xfId="0" quotePrefix="1" applyFont="1" applyBorder="1" applyAlignment="1">
      <alignment horizontal="left" vertical="center"/>
    </xf>
    <xf numFmtId="0" fontId="20" fillId="0" borderId="9" xfId="0" quotePrefix="1" applyFont="1" applyBorder="1" applyAlignment="1">
      <alignment horizontal="left" vertical="center"/>
    </xf>
    <xf numFmtId="179" fontId="20" fillId="0" borderId="9" xfId="0" applyNumberFormat="1" applyFont="1" applyBorder="1" applyAlignment="1">
      <alignment horizontal="left" vertical="center"/>
    </xf>
    <xf numFmtId="179" fontId="20" fillId="0" borderId="20" xfId="0" applyNumberFormat="1" applyFont="1" applyBorder="1" applyAlignment="1">
      <alignment horizontal="left" vertical="center"/>
    </xf>
    <xf numFmtId="187" fontId="20" fillId="0" borderId="9" xfId="1" applyNumberFormat="1" applyFont="1" applyBorder="1" applyAlignment="1">
      <alignment horizontal="left" vertical="center"/>
    </xf>
    <xf numFmtId="187" fontId="20" fillId="0" borderId="20" xfId="1" applyNumberFormat="1" applyFont="1" applyBorder="1" applyAlignment="1">
      <alignment horizontal="left" vertical="center"/>
    </xf>
    <xf numFmtId="0" fontId="18" fillId="0" borderId="0" xfId="0" applyFont="1" applyAlignment="1">
      <alignment horizontal="center" vertical="center"/>
    </xf>
    <xf numFmtId="0" fontId="20" fillId="0" borderId="17" xfId="0" applyFont="1" applyBorder="1" applyAlignment="1">
      <alignment horizontal="center" vertical="center"/>
    </xf>
    <xf numFmtId="0" fontId="20" fillId="0" borderId="18" xfId="0" applyFont="1" applyBorder="1" applyAlignment="1">
      <alignment horizontal="center" vertical="center"/>
    </xf>
    <xf numFmtId="186" fontId="20" fillId="0" borderId="1" xfId="0" applyNumberFormat="1" applyFont="1" applyBorder="1" applyAlignment="1">
      <alignment horizontal="center" vertical="center"/>
    </xf>
    <xf numFmtId="186" fontId="20" fillId="0" borderId="18" xfId="0" applyNumberFormat="1" applyFont="1" applyBorder="1" applyAlignment="1">
      <alignment horizontal="center" vertical="center"/>
    </xf>
    <xf numFmtId="0" fontId="20" fillId="0" borderId="26" xfId="0" applyFont="1" applyBorder="1" applyAlignment="1">
      <alignment horizontal="center" vertical="center"/>
    </xf>
    <xf numFmtId="0" fontId="20" fillId="0" borderId="27" xfId="0" applyFont="1" applyBorder="1" applyAlignment="1">
      <alignment horizontal="center" vertical="center"/>
    </xf>
    <xf numFmtId="0" fontId="21" fillId="0" borderId="27" xfId="0" applyFont="1" applyBorder="1" applyAlignment="1">
      <alignment horizontal="center" vertical="center"/>
    </xf>
    <xf numFmtId="178" fontId="20" fillId="0" borderId="24" xfId="0" applyNumberFormat="1" applyFont="1" applyBorder="1" applyAlignment="1">
      <alignment horizontal="center" vertical="center"/>
    </xf>
    <xf numFmtId="178" fontId="20" fillId="2" borderId="0" xfId="0" applyNumberFormat="1" applyFont="1" applyFill="1" applyAlignment="1">
      <alignment horizontal="center" vertical="center"/>
    </xf>
    <xf numFmtId="0" fontId="22" fillId="0" borderId="0" xfId="0" applyFont="1" applyAlignment="1">
      <alignment horizontal="left"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16" xfId="0" applyFont="1" applyBorder="1" applyAlignment="1">
      <alignment horizontal="center" vertical="center"/>
    </xf>
    <xf numFmtId="0" fontId="41" fillId="0" borderId="24" xfId="0" applyFont="1" applyBorder="1" applyAlignment="1">
      <alignment horizontal="center" vertical="center"/>
    </xf>
    <xf numFmtId="178" fontId="23" fillId="0" borderId="24" xfId="0" applyNumberFormat="1" applyFont="1" applyBorder="1" applyAlignment="1">
      <alignment horizontal="center" vertical="center"/>
    </xf>
    <xf numFmtId="178" fontId="23" fillId="0" borderId="0" xfId="0" applyNumberFormat="1" applyFont="1" applyAlignment="1">
      <alignment horizontal="center" vertical="center"/>
    </xf>
    <xf numFmtId="178" fontId="23" fillId="0" borderId="25" xfId="0" applyNumberFormat="1" applyFont="1" applyBorder="1" applyAlignment="1">
      <alignment horizontal="center" vertical="center"/>
    </xf>
    <xf numFmtId="0" fontId="20" fillId="2" borderId="1" xfId="0" applyFont="1" applyFill="1" applyBorder="1" applyAlignment="1">
      <alignment horizontal="left" vertical="center" wrapText="1"/>
    </xf>
    <xf numFmtId="0" fontId="20" fillId="0" borderId="23"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 fillId="0" borderId="0" xfId="0" applyFont="1" applyAlignment="1">
      <alignment horizontal="left" vertical="center"/>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horizontal="left" vertical="center" shrinkToFit="1"/>
    </xf>
    <xf numFmtId="0" fontId="2" fillId="0" borderId="0" xfId="0" applyFont="1" applyAlignment="1">
      <alignment vertical="center" shrinkToFit="1"/>
    </xf>
    <xf numFmtId="0" fontId="2" fillId="0" borderId="0" xfId="0" applyFont="1" applyAlignment="1">
      <alignment horizontal="left" vertical="center" wrapText="1" shrinkToFit="1"/>
    </xf>
    <xf numFmtId="0" fontId="2" fillId="0" borderId="0" xfId="0" applyFont="1" applyAlignment="1">
      <alignment vertical="center" wrapText="1" shrinkToFit="1"/>
    </xf>
    <xf numFmtId="178" fontId="8" fillId="0" borderId="0" xfId="0" applyNumberFormat="1" applyFont="1" applyAlignment="1">
      <alignment horizontal="center" vertical="center"/>
    </xf>
    <xf numFmtId="0" fontId="2" fillId="0" borderId="0" xfId="0" applyFont="1">
      <alignment vertical="center"/>
    </xf>
    <xf numFmtId="177" fontId="2" fillId="0" borderId="0" xfId="0" applyNumberFormat="1" applyFont="1" applyAlignment="1">
      <alignment horizontal="left" vertical="center"/>
    </xf>
    <xf numFmtId="177" fontId="4" fillId="0" borderId="0" xfId="0" applyNumberFormat="1" applyFont="1" applyAlignment="1">
      <alignment horizontal="left" vertical="center"/>
    </xf>
    <xf numFmtId="0" fontId="4" fillId="0" borderId="0" xfId="0" applyFont="1" applyAlignment="1">
      <alignment horizontal="left" vertical="center" wrapText="1" shrinkToFit="1"/>
    </xf>
    <xf numFmtId="0" fontId="25" fillId="0" borderId="0" xfId="0" applyFont="1" applyAlignment="1">
      <alignment horizontal="left" vertical="center" wrapText="1" shrinkToFit="1"/>
    </xf>
    <xf numFmtId="0" fontId="15" fillId="0" borderId="0" xfId="0" applyFont="1" applyAlignment="1">
      <alignment horizontal="left" vertical="center"/>
    </xf>
    <xf numFmtId="0" fontId="8" fillId="0" borderId="0" xfId="0" applyFont="1" applyAlignment="1">
      <alignment horizontal="center" vertical="center"/>
    </xf>
    <xf numFmtId="0" fontId="16" fillId="0" borderId="0" xfId="0" applyFont="1" applyAlignment="1">
      <alignment horizontal="center" vertical="center"/>
    </xf>
    <xf numFmtId="183" fontId="4" fillId="0" borderId="0" xfId="0" applyNumberFormat="1" applyFont="1" applyAlignment="1">
      <alignment horizontal="left" vertical="center" wrapText="1" shrinkToFit="1"/>
    </xf>
    <xf numFmtId="176" fontId="4" fillId="0" borderId="0" xfId="0" applyNumberFormat="1" applyFont="1" applyAlignment="1">
      <alignment horizontal="left" vertical="center" shrinkToFit="1"/>
    </xf>
    <xf numFmtId="0" fontId="4" fillId="0" borderId="0" xfId="0" applyFont="1" applyAlignment="1">
      <alignment horizontal="left" vertical="center" shrinkToFit="1"/>
    </xf>
    <xf numFmtId="177" fontId="4" fillId="0" borderId="0" xfId="0" applyNumberFormat="1" applyFont="1" applyAlignment="1">
      <alignment horizontal="left" vertical="center" shrinkToFit="1"/>
    </xf>
    <xf numFmtId="185" fontId="4" fillId="0" borderId="0" xfId="1" applyNumberFormat="1" applyFont="1" applyAlignment="1">
      <alignment horizontal="left" vertical="center"/>
    </xf>
    <xf numFmtId="0" fontId="4" fillId="0" borderId="0" xfId="0" applyFont="1" applyAlignment="1">
      <alignment horizontal="center" vertical="center" shrinkToFit="1"/>
    </xf>
    <xf numFmtId="186" fontId="4" fillId="0" borderId="0" xfId="0" applyNumberFormat="1" applyFont="1" applyAlignment="1">
      <alignment horizontal="left" vertical="center" wrapText="1" shrinkToFit="1"/>
    </xf>
    <xf numFmtId="0" fontId="4" fillId="0" borderId="0" xfId="0" applyFont="1" applyAlignment="1">
      <alignment horizontal="center" vertical="center" wrapText="1" shrinkToFit="1"/>
    </xf>
    <xf numFmtId="184" fontId="4" fillId="0" borderId="0" xfId="0" applyNumberFormat="1" applyFont="1" applyAlignment="1">
      <alignment horizontal="left" vertical="center" wrapText="1" shrinkToFit="1"/>
    </xf>
    <xf numFmtId="0" fontId="3" fillId="0" borderId="0" xfId="0" applyFont="1" applyAlignment="1">
      <alignment horizontal="left" vertical="center" wrapText="1" shrinkToFit="1"/>
    </xf>
    <xf numFmtId="182" fontId="4" fillId="0" borderId="0" xfId="0" applyNumberFormat="1" applyFont="1" applyAlignment="1">
      <alignment horizontal="left" vertical="center" wrapText="1" shrinkToFit="1"/>
    </xf>
    <xf numFmtId="0" fontId="9" fillId="0" borderId="0" xfId="0" applyFont="1" applyAlignment="1">
      <alignment horizontal="center" vertical="center" wrapText="1" shrinkToFit="1"/>
    </xf>
    <xf numFmtId="0" fontId="9" fillId="0" borderId="0" xfId="0" applyFont="1" applyAlignment="1">
      <alignment horizontal="center" vertical="center" shrinkToFit="1"/>
    </xf>
    <xf numFmtId="180" fontId="9" fillId="0" borderId="0" xfId="0" applyNumberFormat="1" applyFont="1" applyAlignment="1">
      <alignment horizontal="center" vertical="center" shrinkToFit="1"/>
    </xf>
    <xf numFmtId="0" fontId="9" fillId="0" borderId="0" xfId="0" applyFont="1" applyAlignment="1">
      <alignment horizontal="center" vertical="center"/>
    </xf>
    <xf numFmtId="181" fontId="9" fillId="0" borderId="0" xfId="0" applyNumberFormat="1" applyFont="1" applyAlignment="1">
      <alignment horizontal="right" vertical="center"/>
    </xf>
    <xf numFmtId="0" fontId="9" fillId="0" borderId="1" xfId="0" applyFont="1" applyBorder="1" applyAlignment="1">
      <alignment horizontal="center" vertical="center"/>
    </xf>
    <xf numFmtId="0" fontId="9" fillId="0" borderId="1" xfId="0" applyFont="1" applyBorder="1" applyAlignment="1">
      <alignment horizontal="center" vertical="center" wrapText="1" shrinkToFit="1"/>
    </xf>
    <xf numFmtId="0" fontId="9" fillId="0" borderId="1" xfId="0" applyFont="1" applyBorder="1" applyAlignment="1">
      <alignment horizontal="center" vertical="center" shrinkToFit="1"/>
    </xf>
    <xf numFmtId="180" fontId="9" fillId="0" borderId="1" xfId="0" applyNumberFormat="1" applyFont="1" applyBorder="1" applyAlignment="1">
      <alignment horizontal="center" vertical="center" shrinkToFit="1"/>
    </xf>
    <xf numFmtId="181" fontId="9" fillId="0" borderId="1" xfId="0" applyNumberFormat="1" applyFont="1" applyBorder="1" applyAlignment="1">
      <alignment horizontal="right" vertical="center"/>
    </xf>
    <xf numFmtId="0" fontId="9" fillId="0" borderId="3" xfId="0" applyFont="1" applyBorder="1" applyAlignment="1">
      <alignment horizontal="center" vertical="center"/>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30" fillId="4" borderId="0" xfId="0" applyFont="1" applyFill="1" applyAlignment="1" applyProtection="1">
      <alignment horizontal="center" vertical="center" wrapText="1"/>
      <protection locked="0"/>
    </xf>
    <xf numFmtId="0" fontId="30" fillId="4" borderId="0" xfId="0" applyFont="1" applyFill="1" applyAlignment="1" applyProtection="1">
      <alignment horizontal="center" vertical="center"/>
      <protection locked="0"/>
    </xf>
    <xf numFmtId="0" fontId="10" fillId="6" borderId="8" xfId="0" applyFont="1" applyFill="1" applyBorder="1" applyAlignment="1" applyProtection="1">
      <alignment horizontal="center" vertical="center"/>
      <protection locked="0"/>
    </xf>
    <xf numFmtId="0" fontId="10" fillId="6" borderId="9" xfId="0" applyFont="1" applyFill="1" applyBorder="1" applyAlignment="1" applyProtection="1">
      <alignment horizontal="center" vertical="center"/>
      <protection locked="0"/>
    </xf>
    <xf numFmtId="0" fontId="10" fillId="6" borderId="10" xfId="0" applyFont="1" applyFill="1" applyBorder="1" applyAlignment="1" applyProtection="1">
      <alignment horizontal="center" vertical="center"/>
      <protection locked="0"/>
    </xf>
    <xf numFmtId="0" fontId="10" fillId="6" borderId="1" xfId="0" applyFont="1" applyFill="1" applyBorder="1" applyAlignment="1" applyProtection="1">
      <alignment horizontal="center" vertical="center"/>
      <protection locked="0"/>
    </xf>
    <xf numFmtId="0" fontId="51" fillId="0" borderId="0" xfId="0" applyFont="1" applyAlignment="1" applyProtection="1">
      <alignment horizontal="left" vertical="center" wrapText="1"/>
      <protection locked="0"/>
    </xf>
    <xf numFmtId="0" fontId="0" fillId="0" borderId="29"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35" xfId="0" applyBorder="1" applyAlignment="1" applyProtection="1">
      <alignment horizontal="center" vertical="center"/>
      <protection locked="0"/>
    </xf>
    <xf numFmtId="0" fontId="30" fillId="4" borderId="49" xfId="0" applyFont="1" applyFill="1" applyBorder="1" applyAlignment="1" applyProtection="1">
      <alignment horizontal="center" vertical="center" wrapText="1"/>
      <protection locked="0"/>
    </xf>
    <xf numFmtId="0" fontId="30" fillId="4" borderId="72" xfId="0" applyFont="1" applyFill="1" applyBorder="1" applyAlignment="1" applyProtection="1">
      <alignment horizontal="center" vertical="center" wrapText="1"/>
      <protection locked="0"/>
    </xf>
    <xf numFmtId="0" fontId="30" fillId="4" borderId="50" xfId="0" applyFont="1" applyFill="1" applyBorder="1" applyAlignment="1" applyProtection="1">
      <alignment horizontal="center" vertical="center" wrapText="1"/>
      <protection locked="0"/>
    </xf>
    <xf numFmtId="0" fontId="6" fillId="0" borderId="24" xfId="0" applyFont="1" applyBorder="1" applyAlignment="1" applyProtection="1">
      <alignment horizontal="left" vertical="center"/>
      <protection locked="0"/>
    </xf>
    <xf numFmtId="0" fontId="6" fillId="0" borderId="0" xfId="0" applyFont="1" applyAlignment="1" applyProtection="1">
      <alignment horizontal="left" vertical="center"/>
      <protection locked="0"/>
    </xf>
    <xf numFmtId="0" fontId="0" fillId="0" borderId="26"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24" fillId="12" borderId="49" xfId="0" applyFont="1" applyFill="1" applyBorder="1" applyAlignment="1" applyProtection="1">
      <alignment horizontal="center" vertical="center" wrapText="1"/>
      <protection locked="0"/>
    </xf>
    <xf numFmtId="0" fontId="24" fillId="12" borderId="72" xfId="0" applyFont="1" applyFill="1" applyBorder="1" applyAlignment="1" applyProtection="1">
      <alignment horizontal="center" vertical="center" wrapText="1"/>
      <protection locked="0"/>
    </xf>
    <xf numFmtId="0" fontId="24" fillId="12" borderId="50" xfId="0" applyFont="1" applyFill="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31" fillId="3" borderId="11" xfId="0" applyFont="1" applyFill="1" applyBorder="1" applyAlignment="1" applyProtection="1">
      <alignment horizontal="center" vertical="center"/>
      <protection locked="0"/>
    </xf>
    <xf numFmtId="41" fontId="36" fillId="0" borderId="10" xfId="1" applyFont="1" applyBorder="1" applyAlignment="1">
      <alignment horizontal="center" vertical="center" wrapText="1"/>
    </xf>
    <xf numFmtId="41" fontId="36" fillId="0" borderId="10" xfId="1" applyFont="1" applyBorder="1" applyAlignment="1">
      <alignment horizontal="center" vertical="center"/>
    </xf>
    <xf numFmtId="0" fontId="32" fillId="4" borderId="0" xfId="0" applyFont="1" applyFill="1" applyAlignment="1" applyProtection="1">
      <alignment horizontal="center" vertical="center" wrapText="1"/>
      <protection locked="0"/>
    </xf>
    <xf numFmtId="0" fontId="31" fillId="8" borderId="46" xfId="0" applyFont="1" applyFill="1" applyBorder="1" applyAlignment="1" applyProtection="1">
      <alignment horizontal="center" vertical="center"/>
      <protection locked="0"/>
    </xf>
    <xf numFmtId="0" fontId="31" fillId="8" borderId="47" xfId="0" applyFont="1" applyFill="1" applyBorder="1" applyAlignment="1" applyProtection="1">
      <alignment horizontal="center" vertical="center"/>
      <protection locked="0"/>
    </xf>
    <xf numFmtId="41" fontId="44" fillId="0" borderId="69" xfId="1" applyFont="1" applyBorder="1" applyAlignment="1">
      <alignment horizontal="center" vertical="center" wrapText="1"/>
    </xf>
    <xf numFmtId="41" fontId="44" fillId="0" borderId="69" xfId="1" applyFont="1" applyBorder="1" applyAlignment="1">
      <alignment horizontal="center" vertical="center"/>
    </xf>
    <xf numFmtId="0" fontId="44" fillId="0" borderId="69" xfId="0" applyFont="1" applyBorder="1" applyAlignment="1">
      <alignment horizontal="center" vertical="center"/>
    </xf>
    <xf numFmtId="3" fontId="44" fillId="0" borderId="69" xfId="0" applyNumberFormat="1" applyFont="1" applyBorder="1" applyAlignment="1">
      <alignment horizontal="center" vertical="center" shrinkToFit="1"/>
    </xf>
    <xf numFmtId="0" fontId="42" fillId="0" borderId="0" xfId="3" applyFont="1" applyAlignment="1">
      <alignment horizontal="center" vertical="center"/>
    </xf>
    <xf numFmtId="0" fontId="43" fillId="11" borderId="0" xfId="3" applyFont="1" applyFill="1" applyAlignment="1">
      <alignment horizontal="right" vertical="center" wrapText="1"/>
    </xf>
    <xf numFmtId="0" fontId="43" fillId="11" borderId="63" xfId="3" applyFont="1" applyFill="1" applyBorder="1" applyAlignment="1">
      <alignment horizontal="center" vertical="center" wrapText="1"/>
    </xf>
    <xf numFmtId="0" fontId="43" fillId="11" borderId="64" xfId="3" applyFont="1" applyFill="1" applyBorder="1" applyAlignment="1">
      <alignment horizontal="center" vertical="center"/>
    </xf>
    <xf numFmtId="0" fontId="43" fillId="11" borderId="65" xfId="3" applyFont="1" applyFill="1" applyBorder="1" applyAlignment="1">
      <alignment horizontal="center" vertical="center"/>
    </xf>
    <xf numFmtId="0" fontId="43" fillId="11" borderId="66" xfId="3" applyFont="1" applyFill="1" applyBorder="1" applyAlignment="1">
      <alignment horizontal="center" vertical="center"/>
    </xf>
    <xf numFmtId="0" fontId="43" fillId="11" borderId="67" xfId="3" applyFont="1" applyFill="1" applyBorder="1" applyAlignment="1">
      <alignment horizontal="center" vertical="center" shrinkToFit="1"/>
    </xf>
    <xf numFmtId="0" fontId="43" fillId="11" borderId="68" xfId="3" applyFont="1" applyFill="1" applyBorder="1" applyAlignment="1">
      <alignment horizontal="center" vertical="center" shrinkToFit="1"/>
    </xf>
  </cellXfs>
  <cellStyles count="4">
    <cellStyle name="쉼표 [0]" xfId="1" builtinId="6"/>
    <cellStyle name="표준" xfId="0" builtinId="0"/>
    <cellStyle name="표준 10 3" xfId="3" xr:uid="{00000000-0005-0000-0000-000002000000}"/>
    <cellStyle name="표준 3 4" xfId="2" xr:uid="{00000000-0005-0000-0000-000003000000}"/>
  </cellStyles>
  <dxfs count="5">
    <dxf>
      <fill>
        <patternFill>
          <bgColor rgb="FFFF0000"/>
        </patternFill>
      </fill>
    </dxf>
    <dxf>
      <fill>
        <patternFill>
          <bgColor rgb="FFFF0000"/>
        </patternFill>
      </fill>
    </dxf>
    <dxf>
      <fill>
        <patternFill patternType="solid">
          <fgColor auto="1"/>
          <bgColor rgb="FFFF0000"/>
        </patternFill>
      </fill>
    </dxf>
    <dxf>
      <fill>
        <patternFill>
          <bgColor rgb="FFFF0000"/>
        </patternFill>
      </fill>
    </dxf>
    <dxf>
      <font>
        <color auto="1"/>
      </font>
      <fill>
        <patternFill>
          <bgColor theme="7"/>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85725</xdr:colOff>
      <xdr:row>0</xdr:row>
      <xdr:rowOff>114300</xdr:rowOff>
    </xdr:from>
    <xdr:to>
      <xdr:col>25</xdr:col>
      <xdr:colOff>629492</xdr:colOff>
      <xdr:row>13</xdr:row>
      <xdr:rowOff>2058390</xdr:rowOff>
    </xdr:to>
    <xdr:pic>
      <xdr:nvPicPr>
        <xdr:cNvPr id="3" name="그림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1439525" y="114300"/>
          <a:ext cx="6030167" cy="7097115"/>
        </a:xfrm>
        <a:prstGeom prst="rect">
          <a:avLst/>
        </a:prstGeom>
      </xdr:spPr>
    </xdr:pic>
    <xdr:clientData/>
  </xdr:twoCellAnchor>
  <xdr:twoCellAnchor editAs="oneCell">
    <xdr:from>
      <xdr:col>11</xdr:col>
      <xdr:colOff>104775</xdr:colOff>
      <xdr:row>1</xdr:row>
      <xdr:rowOff>28575</xdr:rowOff>
    </xdr:from>
    <xdr:to>
      <xdr:col>17</xdr:col>
      <xdr:colOff>76952</xdr:colOff>
      <xdr:row>13</xdr:row>
      <xdr:rowOff>1829753</xdr:rowOff>
    </xdr:to>
    <xdr:pic>
      <xdr:nvPicPr>
        <xdr:cNvPr id="5" name="그림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stretch>
          <a:fillRect/>
        </a:stretch>
      </xdr:blipFill>
      <xdr:spPr>
        <a:xfrm>
          <a:off x="6038850" y="152400"/>
          <a:ext cx="5391902" cy="6830378"/>
        </a:xfrm>
        <a:prstGeom prst="rect">
          <a:avLst/>
        </a:prstGeom>
      </xdr:spPr>
    </xdr:pic>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B1:K31"/>
  <sheetViews>
    <sheetView showGridLines="0" tabSelected="1" topLeftCell="A10" zoomScaleNormal="100" workbookViewId="0">
      <selection activeCell="I33" sqref="I33"/>
    </sheetView>
  </sheetViews>
  <sheetFormatPr defaultRowHeight="16.5"/>
  <cols>
    <col min="1" max="2" width="1.625" customWidth="1"/>
    <col min="10" max="10" width="10" customWidth="1"/>
    <col min="11" max="12" width="1.625" customWidth="1"/>
    <col min="13" max="13" width="33.5" customWidth="1"/>
  </cols>
  <sheetData>
    <row r="1" spans="2:10" ht="9.9499999999999993" customHeight="1" thickBot="1"/>
    <row r="2" spans="2:10" ht="24" customHeight="1" thickBot="1">
      <c r="B2" s="307" t="s">
        <v>471</v>
      </c>
      <c r="C2" s="308"/>
      <c r="D2" s="308"/>
      <c r="E2" s="308"/>
      <c r="F2" s="308"/>
      <c r="G2" s="308"/>
      <c r="H2" s="308"/>
      <c r="I2" s="308"/>
      <c r="J2" s="309"/>
    </row>
    <row r="3" spans="2:10" ht="9.9499999999999993" customHeight="1" thickBot="1"/>
    <row r="4" spans="2:10" ht="9.9499999999999993" customHeight="1">
      <c r="B4" s="163"/>
      <c r="C4" s="204"/>
      <c r="D4" s="204"/>
      <c r="E4" s="204"/>
      <c r="F4" s="204"/>
      <c r="G4" s="204"/>
      <c r="H4" s="204"/>
      <c r="I4" s="204"/>
      <c r="J4" s="165"/>
    </row>
    <row r="5" spans="2:10">
      <c r="B5" s="166"/>
      <c r="C5" s="310" t="s">
        <v>472</v>
      </c>
      <c r="D5" s="310"/>
      <c r="E5" s="310"/>
      <c r="F5" s="310"/>
      <c r="G5" s="310"/>
      <c r="H5" s="310"/>
      <c r="I5" s="310"/>
      <c r="J5" s="311"/>
    </row>
    <row r="6" spans="2:10" ht="54" customHeight="1" thickBot="1">
      <c r="B6" s="168"/>
      <c r="C6" s="312" t="s">
        <v>473</v>
      </c>
      <c r="D6" s="313"/>
      <c r="E6" s="313"/>
      <c r="F6" s="313"/>
      <c r="G6" s="313"/>
      <c r="H6" s="313"/>
      <c r="I6" s="313"/>
      <c r="J6" s="314"/>
    </row>
    <row r="7" spans="2:10" ht="9.9499999999999993" customHeight="1" thickBot="1">
      <c r="C7" s="205"/>
      <c r="D7" s="206"/>
      <c r="E7" s="206"/>
      <c r="F7" s="206"/>
      <c r="G7" s="206"/>
      <c r="H7" s="206"/>
      <c r="I7" s="206"/>
      <c r="J7" s="206"/>
    </row>
    <row r="8" spans="2:10" ht="9.9499999999999993" customHeight="1">
      <c r="B8" s="163"/>
      <c r="C8" s="204"/>
      <c r="D8" s="204"/>
      <c r="E8" s="204"/>
      <c r="F8" s="204"/>
      <c r="G8" s="204"/>
      <c r="H8" s="204"/>
      <c r="I8" s="204"/>
      <c r="J8" s="165"/>
    </row>
    <row r="9" spans="2:10">
      <c r="B9" s="166"/>
      <c r="C9" s="310" t="s">
        <v>474</v>
      </c>
      <c r="D9" s="310"/>
      <c r="E9" s="310"/>
      <c r="F9" s="310"/>
      <c r="G9" s="310"/>
      <c r="H9" s="310"/>
      <c r="I9" s="310"/>
      <c r="J9" s="311"/>
    </row>
    <row r="10" spans="2:10" ht="210" customHeight="1" thickBot="1">
      <c r="B10" s="168"/>
      <c r="C10" s="312" t="s">
        <v>475</v>
      </c>
      <c r="D10" s="315"/>
      <c r="E10" s="315"/>
      <c r="F10" s="315"/>
      <c r="G10" s="315"/>
      <c r="H10" s="315"/>
      <c r="I10" s="315"/>
      <c r="J10" s="316"/>
    </row>
    <row r="11" spans="2:10" ht="9.9499999999999993" customHeight="1" thickBot="1">
      <c r="C11" s="205"/>
      <c r="D11" s="207"/>
      <c r="E11" s="207"/>
      <c r="F11" s="207"/>
      <c r="G11" s="207"/>
      <c r="H11" s="207"/>
      <c r="I11" s="207"/>
      <c r="J11" s="207"/>
    </row>
    <row r="12" spans="2:10" ht="9.9499999999999993" customHeight="1">
      <c r="B12" s="163"/>
      <c r="C12" s="204"/>
      <c r="D12" s="204"/>
      <c r="E12" s="204"/>
      <c r="F12" s="204"/>
      <c r="G12" s="204"/>
      <c r="H12" s="204"/>
      <c r="I12" s="204"/>
      <c r="J12" s="165"/>
    </row>
    <row r="13" spans="2:10" ht="16.5" customHeight="1">
      <c r="B13" s="166"/>
      <c r="C13" s="310" t="s">
        <v>476</v>
      </c>
      <c r="D13" s="310"/>
      <c r="E13" s="310"/>
      <c r="F13" s="310"/>
      <c r="G13" s="310"/>
      <c r="H13" s="310"/>
      <c r="I13" s="310"/>
      <c r="J13" s="311"/>
    </row>
    <row r="14" spans="2:10" ht="213.75" customHeight="1" thickBot="1">
      <c r="B14" s="168"/>
      <c r="C14" s="312" t="s">
        <v>501</v>
      </c>
      <c r="D14" s="315"/>
      <c r="E14" s="315"/>
      <c r="F14" s="315"/>
      <c r="G14" s="315"/>
      <c r="H14" s="315"/>
      <c r="I14" s="315"/>
      <c r="J14" s="316"/>
    </row>
    <row r="15" spans="2:10" ht="9.9499999999999993" customHeight="1" thickBot="1"/>
    <row r="16" spans="2:10" ht="9.9499999999999993" customHeight="1">
      <c r="B16" s="163"/>
      <c r="C16" s="204"/>
      <c r="D16" s="204"/>
      <c r="E16" s="204"/>
      <c r="F16" s="204"/>
      <c r="G16" s="204"/>
      <c r="H16" s="204"/>
      <c r="I16" s="204"/>
      <c r="J16" s="165"/>
    </row>
    <row r="17" spans="2:11" ht="16.5" customHeight="1">
      <c r="B17" s="166"/>
      <c r="C17" s="310" t="s">
        <v>477</v>
      </c>
      <c r="D17" s="310"/>
      <c r="E17" s="310"/>
      <c r="F17" s="310"/>
      <c r="G17" s="310"/>
      <c r="H17" s="310"/>
      <c r="I17" s="310"/>
      <c r="J17" s="311"/>
    </row>
    <row r="18" spans="2:11" ht="51.75" customHeight="1" thickBot="1">
      <c r="B18" s="168"/>
      <c r="C18" s="312" t="s">
        <v>478</v>
      </c>
      <c r="D18" s="312"/>
      <c r="E18" s="312"/>
      <c r="F18" s="312"/>
      <c r="G18" s="312"/>
      <c r="H18" s="312"/>
      <c r="I18" s="312"/>
      <c r="J18" s="318"/>
    </row>
    <row r="19" spans="2:11" ht="9.9499999999999993" customHeight="1" thickBot="1"/>
    <row r="20" spans="2:11" ht="9.9499999999999993" customHeight="1">
      <c r="B20" s="163"/>
      <c r="C20" s="204"/>
      <c r="D20" s="204"/>
      <c r="E20" s="204"/>
      <c r="F20" s="204"/>
      <c r="G20" s="204"/>
      <c r="H20" s="204"/>
      <c r="I20" s="204"/>
      <c r="J20" s="165"/>
    </row>
    <row r="21" spans="2:11" ht="16.5" customHeight="1">
      <c r="B21" s="166"/>
      <c r="C21" s="310" t="s">
        <v>479</v>
      </c>
      <c r="D21" s="310"/>
      <c r="E21" s="310"/>
      <c r="F21" s="310"/>
      <c r="G21" s="310"/>
      <c r="H21" s="310"/>
      <c r="I21" s="310"/>
      <c r="J21" s="311"/>
    </row>
    <row r="22" spans="2:11" ht="33" customHeight="1" thickBot="1">
      <c r="B22" s="168"/>
      <c r="C22" s="312" t="s">
        <v>480</v>
      </c>
      <c r="D22" s="312"/>
      <c r="E22" s="312"/>
      <c r="F22" s="312"/>
      <c r="G22" s="312"/>
      <c r="H22" s="312"/>
      <c r="I22" s="312"/>
      <c r="J22" s="318"/>
    </row>
    <row r="24" spans="2:11">
      <c r="B24" s="310" t="s">
        <v>481</v>
      </c>
      <c r="C24" s="310"/>
      <c r="D24" s="310"/>
      <c r="E24" s="310"/>
      <c r="F24" s="310"/>
      <c r="G24" s="310"/>
      <c r="H24" s="310"/>
      <c r="I24" s="310"/>
      <c r="J24" s="310"/>
    </row>
    <row r="25" spans="2:11">
      <c r="B25" s="319" t="s">
        <v>526</v>
      </c>
      <c r="C25" s="319"/>
      <c r="D25" s="319"/>
      <c r="E25" s="319"/>
      <c r="F25" s="319"/>
      <c r="G25" s="319"/>
      <c r="H25" s="319"/>
      <c r="I25" s="319"/>
      <c r="J25" s="319"/>
    </row>
    <row r="26" spans="2:11" s="222" customFormat="1">
      <c r="C26" s="317" t="s">
        <v>494</v>
      </c>
      <c r="D26" s="317"/>
      <c r="E26" s="317"/>
      <c r="F26" s="317"/>
      <c r="G26" s="317"/>
      <c r="H26" s="317"/>
      <c r="I26" s="317"/>
      <c r="J26" s="317"/>
      <c r="K26" s="317"/>
    </row>
    <row r="27" spans="2:11" s="222" customFormat="1">
      <c r="C27" s="317" t="s">
        <v>500</v>
      </c>
      <c r="D27" s="317"/>
      <c r="E27" s="317"/>
      <c r="F27" s="317"/>
      <c r="G27" s="317"/>
      <c r="H27" s="317"/>
      <c r="I27" s="317"/>
      <c r="J27" s="317"/>
      <c r="K27" s="317"/>
    </row>
    <row r="28" spans="2:11">
      <c r="C28" s="317" t="s">
        <v>504</v>
      </c>
      <c r="D28" s="317"/>
      <c r="E28" s="317"/>
      <c r="F28" s="317"/>
      <c r="G28" s="317"/>
      <c r="H28" s="317"/>
      <c r="I28" s="317"/>
      <c r="J28" s="317"/>
      <c r="K28" s="317"/>
    </row>
    <row r="29" spans="2:11">
      <c r="C29" s="317" t="s">
        <v>524</v>
      </c>
      <c r="D29" s="317"/>
      <c r="E29" s="317"/>
      <c r="F29" s="317"/>
      <c r="G29" s="317"/>
      <c r="H29" s="317"/>
      <c r="I29" s="317"/>
      <c r="J29" s="317"/>
      <c r="K29" s="317"/>
    </row>
    <row r="30" spans="2:11" s="68" customFormat="1" ht="13.5">
      <c r="C30" s="68" t="s">
        <v>525</v>
      </c>
    </row>
    <row r="31" spans="2:11">
      <c r="C31" s="226" t="s">
        <v>530</v>
      </c>
    </row>
  </sheetData>
  <mergeCells count="17">
    <mergeCell ref="C29:K29"/>
    <mergeCell ref="C28:K28"/>
    <mergeCell ref="C27:K27"/>
    <mergeCell ref="C26:K26"/>
    <mergeCell ref="C13:J13"/>
    <mergeCell ref="C21:J21"/>
    <mergeCell ref="C22:J22"/>
    <mergeCell ref="B25:J25"/>
    <mergeCell ref="B24:J24"/>
    <mergeCell ref="C14:J14"/>
    <mergeCell ref="C17:J17"/>
    <mergeCell ref="C18:J18"/>
    <mergeCell ref="B2:J2"/>
    <mergeCell ref="C5:J5"/>
    <mergeCell ref="C6:J6"/>
    <mergeCell ref="C9:J9"/>
    <mergeCell ref="C10:J10"/>
  </mergeCells>
  <phoneticPr fontId="1" type="noConversion"/>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33"/>
  <sheetViews>
    <sheetView topLeftCell="A7" workbookViewId="0">
      <selection activeCell="E26" sqref="E26"/>
    </sheetView>
  </sheetViews>
  <sheetFormatPr defaultRowHeight="16.5"/>
  <cols>
    <col min="5" max="5" width="12.125" customWidth="1"/>
    <col min="6" max="6" width="13.25" customWidth="1"/>
  </cols>
  <sheetData>
    <row r="1" spans="1:6">
      <c r="A1" t="s">
        <v>334</v>
      </c>
    </row>
    <row r="2" spans="1:6">
      <c r="A2" t="str">
        <f>MID(과제정보!D8,1,4)&amp;"-"&amp;MID(과제정보!D8,5,2)&amp;"-"&amp;MID(과제정보!D8,7,2)</f>
        <v>2026-06-01</v>
      </c>
      <c r="B2" t="str">
        <f>MID(과제정보!E8,1,4)&amp;"-"&amp;MID(과제정보!E8,5,2)&amp;"-"&amp;MID(과제정보!E8,7,2)</f>
        <v>2027-05-31</v>
      </c>
      <c r="D2">
        <f>IFERROR(IF((DATEDIF(A2,B2,$A$1)+1)&gt;=1,(DATEDIF(A2,B2,$A$1))+1,0),0)</f>
        <v>12</v>
      </c>
      <c r="F2" s="134">
        <f>과제정보!G8*D2</f>
        <v>55976880</v>
      </c>
    </row>
    <row r="3" spans="1:6">
      <c r="A3" t="str">
        <f>MID(과제정보!D9,1,4)&amp;"-"&amp;MID(과제정보!D9,5,2)&amp;"-"&amp;MID(과제정보!D9,7,2)</f>
        <v>--</v>
      </c>
      <c r="B3" t="str">
        <f>MID(과제정보!E9,1,4)&amp;"-"&amp;MID(과제정보!E9,5,2)&amp;"-"&amp;MID(과제정보!E9,7,2)</f>
        <v>--</v>
      </c>
      <c r="D3">
        <f t="shared" ref="D3:D9" si="0">IFERROR(IF((DATEDIF(A3,B3,$A$1)+1)&gt;=1,(DATEDIF(A3,B3,$A$1))+1,0),0)</f>
        <v>0</v>
      </c>
      <c r="F3" s="134">
        <f>과제정보!G9*D3</f>
        <v>0</v>
      </c>
    </row>
    <row r="4" spans="1:6">
      <c r="A4" t="str">
        <f>MID(과제정보!D10,1,4)&amp;"-"&amp;MID(과제정보!D10,5,2)&amp;"-"&amp;MID(과제정보!D10,7,2)</f>
        <v>--</v>
      </c>
      <c r="B4" t="str">
        <f>MID(과제정보!E10,1,4)&amp;"-"&amp;MID(과제정보!E10,5,2)&amp;"-"&amp;MID(과제정보!E10,7,2)</f>
        <v>--</v>
      </c>
      <c r="D4">
        <f t="shared" si="0"/>
        <v>0</v>
      </c>
      <c r="F4" s="134">
        <f>과제정보!G10*D4</f>
        <v>0</v>
      </c>
    </row>
    <row r="5" spans="1:6">
      <c r="A5" t="str">
        <f>MID(과제정보!D11,1,4)&amp;"-"&amp;MID(과제정보!D11,5,2)&amp;"-"&amp;MID(과제정보!D11,7,2)</f>
        <v>--</v>
      </c>
      <c r="B5" t="str">
        <f>MID(과제정보!E11,1,4)&amp;"-"&amp;MID(과제정보!E11,5,2)&amp;"-"&amp;MID(과제정보!E11,7,2)</f>
        <v>--</v>
      </c>
      <c r="D5">
        <f t="shared" si="0"/>
        <v>0</v>
      </c>
      <c r="F5" s="134">
        <f>과제정보!G11*D5</f>
        <v>0</v>
      </c>
    </row>
    <row r="6" spans="1:6">
      <c r="A6" t="str">
        <f>MID(과제정보!D12,1,4)&amp;"-"&amp;MID(과제정보!D12,5,2)&amp;"-"&amp;MID(과제정보!D12,7,2)</f>
        <v>--</v>
      </c>
      <c r="B6" t="str">
        <f>MID(과제정보!E12,1,4)&amp;"-"&amp;MID(과제정보!E12,5,2)&amp;"-"&amp;MID(과제정보!E12,7,2)</f>
        <v>--</v>
      </c>
      <c r="D6">
        <f t="shared" si="0"/>
        <v>0</v>
      </c>
      <c r="F6" s="134">
        <f>과제정보!G12*D6</f>
        <v>0</v>
      </c>
    </row>
    <row r="7" spans="1:6">
      <c r="A7" t="str">
        <f>MID(과제정보!D13,1,4)&amp;"-"&amp;MID(과제정보!D13,5,2)&amp;"-"&amp;MID(과제정보!D13,7,2)</f>
        <v>--</v>
      </c>
      <c r="B7" t="str">
        <f>MID(과제정보!E13,1,4)&amp;"-"&amp;MID(과제정보!E13,5,2)&amp;"-"&amp;MID(과제정보!E13,7,2)</f>
        <v>--</v>
      </c>
      <c r="D7">
        <f t="shared" si="0"/>
        <v>0</v>
      </c>
      <c r="F7" s="134">
        <f>과제정보!G13*D7</f>
        <v>0</v>
      </c>
    </row>
    <row r="8" spans="1:6">
      <c r="A8" t="str">
        <f>MID(과제정보!D14,1,4)&amp;"-"&amp;MID(과제정보!D14,5,2)&amp;"-"&amp;MID(과제정보!D14,7,2)</f>
        <v>--</v>
      </c>
      <c r="B8" t="str">
        <f>MID(과제정보!E14,1,4)&amp;"-"&amp;MID(과제정보!E14,5,2)&amp;"-"&amp;MID(과제정보!E14,7,2)</f>
        <v>--</v>
      </c>
      <c r="D8">
        <f t="shared" si="0"/>
        <v>0</v>
      </c>
      <c r="F8" s="134">
        <f>과제정보!G14*D8</f>
        <v>0</v>
      </c>
    </row>
    <row r="9" spans="1:6">
      <c r="A9" t="str">
        <f>MID(과제정보!D15,1,4)&amp;"-"&amp;MID(과제정보!D15,5,2)&amp;"-"&amp;MID(과제정보!D15,7,2)</f>
        <v>--</v>
      </c>
      <c r="B9" t="str">
        <f>MID(과제정보!E15,1,4)&amp;"-"&amp;MID(과제정보!E15,5,2)&amp;"-"&amp;MID(과제정보!E15,7,2)</f>
        <v>--</v>
      </c>
      <c r="D9">
        <f t="shared" si="0"/>
        <v>0</v>
      </c>
      <c r="F9" s="134">
        <f>과제정보!G15*D9</f>
        <v>0</v>
      </c>
    </row>
    <row r="20" spans="1:5">
      <c r="A20" s="68"/>
      <c r="B20" s="68"/>
    </row>
    <row r="21" spans="1:5">
      <c r="B21" s="77" t="s">
        <v>230</v>
      </c>
    </row>
    <row r="22" spans="1:5">
      <c r="A22" s="77" t="str">
        <f>MID(기본정보!F18,1,2)&amp;":"&amp;MID(기본정보!I18,1,2)</f>
        <v>09:00</v>
      </c>
      <c r="B22" s="68"/>
    </row>
    <row r="23" spans="1:5">
      <c r="A23" s="77" t="str">
        <f>MID(기본정보!F19,1,2)&amp;":"&amp;MID(기본정보!I19,1,2)</f>
        <v>18:00</v>
      </c>
      <c r="B23" s="68"/>
    </row>
    <row r="24" spans="1:5">
      <c r="A24" s="77" t="str">
        <f>MID(기본정보!F20,1,2)&amp;":"&amp;MID(기본정보!I20,1,2)</f>
        <v>12:00</v>
      </c>
      <c r="B24" s="69"/>
    </row>
    <row r="25" spans="1:5">
      <c r="A25" s="77" t="str">
        <f>MID(기본정보!F21,1,2)&amp;":"&amp;MID(기본정보!I21,1,2)</f>
        <v>13:00</v>
      </c>
      <c r="B25" s="78">
        <f>(A23-A22)-(A25-A24)</f>
        <v>0.33333333333333337</v>
      </c>
    </row>
    <row r="26" spans="1:5">
      <c r="A26" s="79">
        <f>COUNTIF(기본정보!F23:K23,"=Y")</f>
        <v>5</v>
      </c>
      <c r="B26" s="81">
        <f>A26*B25*24</f>
        <v>40.000000000000007</v>
      </c>
      <c r="C26" s="74">
        <f>IF(B26&gt;=15,B25*A26/40*8,0)*24</f>
        <v>8</v>
      </c>
      <c r="D26" s="133">
        <f>B26+C26</f>
        <v>48.000000000000007</v>
      </c>
      <c r="E26" s="134">
        <f>ROUND(((D26/7)*365)/12,0)*10320</f>
        <v>2156880</v>
      </c>
    </row>
    <row r="27" spans="1:5">
      <c r="A27" s="80"/>
      <c r="B27" s="68"/>
    </row>
    <row r="28" spans="1:5">
      <c r="A28" s="82" t="str">
        <f>기본정보!F10</f>
        <v>1998-02-19</v>
      </c>
      <c r="B28" s="68" t="s">
        <v>241</v>
      </c>
    </row>
    <row r="29" spans="1:5">
      <c r="A29" s="82" t="str">
        <f>MID(기본정보!F16,1,4)&amp;"-"&amp;MID(기본정보!F16,5,2)&amp;"-"&amp;MID(기본정보!F16,7,2)</f>
        <v>2026-06-01</v>
      </c>
      <c r="B29" s="68">
        <f>ROUNDDOWN((A29-A28)/365,0)</f>
        <v>28</v>
      </c>
    </row>
    <row r="30" spans="1:5">
      <c r="A30" s="74"/>
      <c r="B30" s="74"/>
    </row>
    <row r="31" spans="1:5">
      <c r="A31" s="74" t="s">
        <v>244</v>
      </c>
      <c r="B31" s="74" t="s">
        <v>243</v>
      </c>
    </row>
    <row r="32" spans="1:5">
      <c r="A32" s="82" t="str">
        <f>MID(기본정보!F16,1,4)&amp;"-"&amp;MID(기본정보!F16,5,2)&amp;"-"&amp;MID(기본정보!F16,7,2)</f>
        <v>2026-06-01</v>
      </c>
      <c r="B32" s="74"/>
    </row>
    <row r="33" spans="1:2">
      <c r="A33" s="82" t="str">
        <f>MID(기본정보!F17,1,4)&amp;"-"&amp;MID(기본정보!F17,5,2)&amp;"-"&amp;MID(기본정보!F17,7,2)</f>
        <v>2027-05-31</v>
      </c>
      <c r="B33" s="83">
        <f>(DATEDIF(A32,A33,$A$31))+1</f>
        <v>12</v>
      </c>
    </row>
  </sheetData>
  <phoneticPr fontId="1" type="noConversion"/>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pageSetUpPr fitToPage="1"/>
  </sheetPr>
  <dimension ref="A1:K40"/>
  <sheetViews>
    <sheetView showGridLines="0" zoomScale="70" zoomScaleNormal="70" workbookViewId="0">
      <selection activeCell="X17" sqref="X17"/>
    </sheetView>
  </sheetViews>
  <sheetFormatPr defaultRowHeight="16.5"/>
  <cols>
    <col min="1" max="1" width="2.375" customWidth="1"/>
    <col min="2" max="2" width="39.5" customWidth="1"/>
    <col min="3" max="3" width="18.875" bestFit="1" customWidth="1"/>
    <col min="4" max="4" width="5.25" bestFit="1" customWidth="1"/>
    <col min="6" max="6" width="46" customWidth="1"/>
    <col min="7" max="7" width="2.25" customWidth="1"/>
  </cols>
  <sheetData>
    <row r="1" spans="1:8">
      <c r="A1" s="85"/>
      <c r="B1" s="86"/>
      <c r="C1" s="86"/>
      <c r="D1" s="86"/>
      <c r="E1" s="86"/>
      <c r="F1" s="86"/>
      <c r="G1" s="87"/>
    </row>
    <row r="2" spans="1:8" ht="63" customHeight="1">
      <c r="A2" s="88"/>
      <c r="B2" s="467" t="s">
        <v>520</v>
      </c>
      <c r="C2" s="467"/>
      <c r="D2" s="467"/>
      <c r="E2" s="467"/>
      <c r="F2" s="467"/>
      <c r="G2" s="89"/>
      <c r="H2" s="90"/>
    </row>
    <row r="3" spans="1:8">
      <c r="A3" s="88"/>
      <c r="B3" s="451"/>
      <c r="C3" s="451"/>
      <c r="D3" s="451"/>
      <c r="E3" s="451"/>
      <c r="F3" s="451"/>
      <c r="G3" s="91"/>
    </row>
    <row r="4" spans="1:8" ht="7.5" customHeight="1">
      <c r="A4" s="88"/>
      <c r="B4" s="37"/>
      <c r="C4" s="37"/>
      <c r="D4" s="37"/>
      <c r="E4" s="37"/>
      <c r="F4" s="37"/>
      <c r="G4" s="91"/>
    </row>
    <row r="5" spans="1:8" ht="30" customHeight="1">
      <c r="A5" s="92"/>
      <c r="B5" s="93" t="s">
        <v>247</v>
      </c>
      <c r="C5" s="93"/>
      <c r="D5" s="93"/>
      <c r="E5" s="94"/>
      <c r="F5" s="94"/>
      <c r="G5" s="95"/>
      <c r="H5" s="96"/>
    </row>
    <row r="6" spans="1:8" ht="18" thickBot="1">
      <c r="A6" s="92"/>
      <c r="B6" s="93"/>
      <c r="C6" s="93"/>
      <c r="D6" s="93"/>
      <c r="E6" s="94"/>
      <c r="F6" s="94"/>
      <c r="G6" s="95"/>
      <c r="H6" s="96"/>
    </row>
    <row r="7" spans="1:8" ht="24.75" customHeight="1" thickBot="1">
      <c r="A7" s="88"/>
      <c r="B7" s="97" t="s">
        <v>248</v>
      </c>
      <c r="C7" s="98"/>
      <c r="D7" s="99" t="s">
        <v>249</v>
      </c>
      <c r="E7" s="468" t="s">
        <v>250</v>
      </c>
      <c r="F7" s="469"/>
      <c r="G7" s="91"/>
    </row>
    <row r="8" spans="1:8" ht="24.75" customHeight="1" thickBot="1">
      <c r="A8" s="88"/>
      <c r="B8" s="100" t="s">
        <v>251</v>
      </c>
      <c r="C8" s="101">
        <f>(기본정보!F25)/C9</f>
        <v>8.0000000000000018</v>
      </c>
      <c r="D8" s="102" t="s">
        <v>252</v>
      </c>
      <c r="E8" s="94"/>
      <c r="F8" s="103"/>
      <c r="G8" s="91"/>
    </row>
    <row r="9" spans="1:8" ht="24.75" customHeight="1" thickBot="1">
      <c r="A9" s="88"/>
      <c r="B9" s="104" t="s">
        <v>253</v>
      </c>
      <c r="C9" s="105">
        <f>계산!A26</f>
        <v>5</v>
      </c>
      <c r="D9" s="102" t="s">
        <v>254</v>
      </c>
      <c r="E9" s="94"/>
      <c r="F9" s="103"/>
      <c r="G9" s="91"/>
    </row>
    <row r="10" spans="1:8" ht="24.75" customHeight="1">
      <c r="A10" s="88"/>
      <c r="B10" s="106" t="s">
        <v>255</v>
      </c>
      <c r="C10" s="107">
        <f>C8*C9</f>
        <v>40.000000000000007</v>
      </c>
      <c r="D10" s="108" t="s">
        <v>252</v>
      </c>
      <c r="E10" s="94"/>
      <c r="F10" s="103"/>
      <c r="G10" s="91"/>
    </row>
    <row r="11" spans="1:8" ht="24.75" customHeight="1">
      <c r="A11" s="88"/>
      <c r="B11" s="106" t="s">
        <v>256</v>
      </c>
      <c r="C11" s="109">
        <f>IF(C10&gt;=15,C8*C9/40*8,0)</f>
        <v>8.0000000000000018</v>
      </c>
      <c r="D11" s="110" t="s">
        <v>252</v>
      </c>
      <c r="E11" s="94" t="s">
        <v>257</v>
      </c>
      <c r="F11" s="103"/>
      <c r="G11" s="91"/>
    </row>
    <row r="12" spans="1:8" ht="24.75" customHeight="1">
      <c r="A12" s="88"/>
      <c r="B12" s="106" t="s">
        <v>258</v>
      </c>
      <c r="C12" s="109">
        <f>C10+C11</f>
        <v>48.000000000000007</v>
      </c>
      <c r="D12" s="110" t="s">
        <v>252</v>
      </c>
      <c r="E12" s="94"/>
      <c r="F12" s="103"/>
      <c r="G12" s="91"/>
    </row>
    <row r="13" spans="1:8" ht="24.75" customHeight="1">
      <c r="A13" s="88"/>
      <c r="B13" s="106" t="s">
        <v>259</v>
      </c>
      <c r="C13" s="109">
        <v>7</v>
      </c>
      <c r="D13" s="110" t="s">
        <v>254</v>
      </c>
      <c r="E13" s="94"/>
      <c r="F13" s="103"/>
      <c r="G13" s="91"/>
    </row>
    <row r="14" spans="1:8" ht="24.75" customHeight="1">
      <c r="A14" s="88"/>
      <c r="B14" s="106" t="s">
        <v>260</v>
      </c>
      <c r="C14" s="111">
        <f>C12/C13</f>
        <v>6.8571428571428585</v>
      </c>
      <c r="D14" s="110" t="s">
        <v>252</v>
      </c>
      <c r="E14" s="94"/>
      <c r="F14" s="103"/>
      <c r="G14" s="91"/>
    </row>
    <row r="15" spans="1:8" ht="24.75" customHeight="1">
      <c r="A15" s="88"/>
      <c r="B15" s="106" t="s">
        <v>261</v>
      </c>
      <c r="C15" s="109">
        <v>365</v>
      </c>
      <c r="D15" s="110" t="s">
        <v>254</v>
      </c>
      <c r="E15" s="94"/>
      <c r="F15" s="103"/>
      <c r="G15" s="91"/>
    </row>
    <row r="16" spans="1:8" ht="24.75" customHeight="1">
      <c r="A16" s="88"/>
      <c r="B16" s="106" t="s">
        <v>262</v>
      </c>
      <c r="C16" s="111">
        <f>C15*C14</f>
        <v>2502.8571428571436</v>
      </c>
      <c r="D16" s="110" t="s">
        <v>252</v>
      </c>
      <c r="E16" s="94"/>
      <c r="F16" s="103"/>
      <c r="G16" s="91"/>
    </row>
    <row r="17" spans="1:11" ht="24.75" customHeight="1">
      <c r="A17" s="88"/>
      <c r="B17" s="106" t="s">
        <v>263</v>
      </c>
      <c r="C17" s="109">
        <v>12</v>
      </c>
      <c r="D17" s="110" t="s">
        <v>264</v>
      </c>
      <c r="E17" s="94"/>
      <c r="F17" s="103"/>
      <c r="G17" s="91"/>
    </row>
    <row r="18" spans="1:11" ht="24.75" customHeight="1">
      <c r="A18" s="88"/>
      <c r="B18" s="106" t="s">
        <v>265</v>
      </c>
      <c r="C18" s="111">
        <f>C16/C17</f>
        <v>208.57142857142864</v>
      </c>
      <c r="D18" s="110" t="s">
        <v>252</v>
      </c>
      <c r="E18" s="94"/>
      <c r="F18" s="103"/>
      <c r="G18" s="91"/>
    </row>
    <row r="19" spans="1:11" ht="24.75" customHeight="1">
      <c r="A19" s="88"/>
      <c r="B19" s="112" t="s">
        <v>266</v>
      </c>
      <c r="C19" s="113">
        <f>ROUND(C16/C17,0)</f>
        <v>209</v>
      </c>
      <c r="D19" s="114" t="s">
        <v>252</v>
      </c>
      <c r="E19" s="94"/>
      <c r="F19" s="103"/>
      <c r="G19" s="91"/>
    </row>
    <row r="20" spans="1:11" ht="24.75" customHeight="1">
      <c r="A20" s="88"/>
      <c r="B20" s="115" t="s">
        <v>521</v>
      </c>
      <c r="C20" s="116">
        <v>10320</v>
      </c>
      <c r="D20" s="117" t="s">
        <v>267</v>
      </c>
      <c r="E20" s="94" t="s">
        <v>523</v>
      </c>
      <c r="F20" s="103"/>
      <c r="G20" s="91"/>
    </row>
    <row r="21" spans="1:11" ht="24.75" customHeight="1" thickBot="1">
      <c r="A21" s="88"/>
      <c r="B21" s="118" t="s">
        <v>522</v>
      </c>
      <c r="C21" s="119">
        <f>C19*C20</f>
        <v>2156880</v>
      </c>
      <c r="D21" s="120" t="s">
        <v>267</v>
      </c>
      <c r="E21" s="121" t="s">
        <v>268</v>
      </c>
      <c r="F21" s="122"/>
      <c r="G21" s="91"/>
      <c r="K21" s="123"/>
    </row>
    <row r="22" spans="1:11">
      <c r="A22" s="88"/>
      <c r="B22" s="124"/>
      <c r="C22" s="124"/>
      <c r="D22" s="124"/>
      <c r="E22" s="124"/>
      <c r="F22" s="124"/>
      <c r="G22" s="91"/>
    </row>
    <row r="23" spans="1:11" ht="27.75" customHeight="1">
      <c r="A23" s="92"/>
      <c r="B23" s="125" t="s">
        <v>269</v>
      </c>
      <c r="C23" s="125"/>
      <c r="D23" s="125"/>
      <c r="E23" s="126"/>
      <c r="F23" s="126"/>
      <c r="G23" s="95"/>
      <c r="H23" s="127"/>
    </row>
    <row r="24" spans="1:11" ht="17.25">
      <c r="A24" s="88"/>
      <c r="B24" s="128" t="s">
        <v>270</v>
      </c>
      <c r="C24" s="126"/>
      <c r="D24" s="126"/>
      <c r="E24" s="126"/>
      <c r="F24" s="126"/>
      <c r="G24" s="91"/>
    </row>
    <row r="25" spans="1:11" ht="2.25" customHeight="1">
      <c r="A25" s="88"/>
      <c r="B25" s="128"/>
      <c r="C25" s="126"/>
      <c r="D25" s="126"/>
      <c r="E25" s="126"/>
      <c r="F25" s="126"/>
      <c r="G25" s="91"/>
      <c r="H25" s="127"/>
    </row>
    <row r="26" spans="1:11" ht="17.25">
      <c r="A26" s="88"/>
      <c r="B26" s="128" t="s">
        <v>271</v>
      </c>
      <c r="C26" s="126"/>
      <c r="D26" s="126"/>
      <c r="E26" s="126"/>
      <c r="F26" s="126"/>
      <c r="G26" s="91"/>
      <c r="H26" s="96"/>
      <c r="I26" s="96"/>
      <c r="J26" s="96"/>
      <c r="K26" s="96"/>
    </row>
    <row r="27" spans="1:11" ht="3.75" customHeight="1">
      <c r="A27" s="88"/>
      <c r="B27" s="128"/>
      <c r="C27" s="126"/>
      <c r="D27" s="126"/>
      <c r="E27" s="126"/>
      <c r="F27" s="126"/>
      <c r="G27" s="91"/>
      <c r="H27" s="96"/>
      <c r="I27" s="96"/>
      <c r="J27" s="96"/>
      <c r="K27" s="96"/>
    </row>
    <row r="28" spans="1:11" ht="20.25" customHeight="1">
      <c r="A28" s="92"/>
      <c r="B28" s="128" t="s">
        <v>272</v>
      </c>
      <c r="C28" s="126"/>
      <c r="D28" s="126"/>
      <c r="E28" s="126"/>
      <c r="F28" s="126"/>
      <c r="G28" s="95"/>
    </row>
    <row r="29" spans="1:11" ht="22.5" customHeight="1">
      <c r="A29" s="92"/>
      <c r="B29" s="128" t="s">
        <v>273</v>
      </c>
      <c r="C29" s="126"/>
      <c r="D29" s="126"/>
      <c r="E29" s="126"/>
      <c r="F29" s="126"/>
      <c r="G29" s="95"/>
    </row>
    <row r="30" spans="1:11" ht="22.5" customHeight="1">
      <c r="A30" s="92"/>
      <c r="B30" s="128" t="s">
        <v>274</v>
      </c>
      <c r="C30" s="126"/>
      <c r="D30" s="126"/>
      <c r="E30" s="126"/>
      <c r="F30" s="126"/>
      <c r="G30" s="95"/>
    </row>
    <row r="31" spans="1:11" ht="22.5" customHeight="1">
      <c r="A31" s="88"/>
      <c r="B31" s="128" t="s">
        <v>275</v>
      </c>
      <c r="C31" s="126"/>
      <c r="D31" s="126"/>
      <c r="E31" s="126"/>
      <c r="F31" s="126"/>
      <c r="G31" s="91"/>
    </row>
    <row r="32" spans="1:11" ht="22.5" customHeight="1">
      <c r="A32" s="88"/>
      <c r="B32" s="129" t="s">
        <v>276</v>
      </c>
      <c r="C32" s="126"/>
      <c r="D32" s="126"/>
      <c r="E32" s="126"/>
      <c r="F32" s="126"/>
      <c r="G32" s="91"/>
    </row>
    <row r="33" spans="1:8" ht="17.25">
      <c r="A33" s="88"/>
      <c r="B33" s="129" t="s">
        <v>277</v>
      </c>
      <c r="C33" s="126"/>
      <c r="D33" s="126"/>
      <c r="E33" s="126"/>
      <c r="F33" s="126"/>
      <c r="G33" s="91"/>
      <c r="H33" s="127"/>
    </row>
    <row r="34" spans="1:8" ht="17.25" thickBot="1">
      <c r="A34" s="130"/>
      <c r="B34" s="131"/>
      <c r="C34" s="131"/>
      <c r="D34" s="131"/>
      <c r="E34" s="131"/>
      <c r="F34" s="131"/>
      <c r="G34" s="132"/>
      <c r="H34" s="127"/>
    </row>
    <row r="36" spans="1:8">
      <c r="H36" s="127"/>
    </row>
    <row r="38" spans="1:8">
      <c r="H38" s="127"/>
    </row>
    <row r="40" spans="1:8">
      <c r="H40" s="127"/>
    </row>
  </sheetData>
  <sheetProtection selectLockedCells="1"/>
  <mergeCells count="3">
    <mergeCell ref="B2:F2"/>
    <mergeCell ref="B3:F3"/>
    <mergeCell ref="E7:F7"/>
  </mergeCells>
  <phoneticPr fontId="1" type="noConversion"/>
  <pageMargins left="0.70866141732283472" right="0.70866141732283472" top="0.74803149606299213" bottom="0.74803149606299213" header="0.31496062992125984" footer="0.31496062992125984"/>
  <pageSetup paperSize="9" scale="6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M663"/>
  <sheetViews>
    <sheetView workbookViewId="0">
      <pane xSplit="2" ySplit="5" topLeftCell="C42" activePane="bottomRight" state="frozen"/>
      <selection pane="topRight" activeCell="C1" sqref="C1"/>
      <selection pane="bottomLeft" activeCell="A6" sqref="A6"/>
      <selection pane="bottomRight" activeCell="N60" sqref="N60"/>
    </sheetView>
  </sheetViews>
  <sheetFormatPr defaultRowHeight="12"/>
  <cols>
    <col min="1" max="2" width="10.625" style="137" customWidth="1"/>
    <col min="3" max="256" width="9" style="137"/>
    <col min="257" max="258" width="10.625" style="137" customWidth="1"/>
    <col min="259" max="512" width="9" style="137"/>
    <col min="513" max="514" width="10.625" style="137" customWidth="1"/>
    <col min="515" max="768" width="9" style="137"/>
    <col min="769" max="770" width="10.625" style="137" customWidth="1"/>
    <col min="771" max="1024" width="9" style="137"/>
    <col min="1025" max="1026" width="10.625" style="137" customWidth="1"/>
    <col min="1027" max="1280" width="9" style="137"/>
    <col min="1281" max="1282" width="10.625" style="137" customWidth="1"/>
    <col min="1283" max="1536" width="9" style="137"/>
    <col min="1537" max="1538" width="10.625" style="137" customWidth="1"/>
    <col min="1539" max="1792" width="9" style="137"/>
    <col min="1793" max="1794" width="10.625" style="137" customWidth="1"/>
    <col min="1795" max="2048" width="9" style="137"/>
    <col min="2049" max="2050" width="10.625" style="137" customWidth="1"/>
    <col min="2051" max="2304" width="9" style="137"/>
    <col min="2305" max="2306" width="10.625" style="137" customWidth="1"/>
    <col min="2307" max="2560" width="9" style="137"/>
    <col min="2561" max="2562" width="10.625" style="137" customWidth="1"/>
    <col min="2563" max="2816" width="9" style="137"/>
    <col min="2817" max="2818" width="10.625" style="137" customWidth="1"/>
    <col min="2819" max="3072" width="9" style="137"/>
    <col min="3073" max="3074" width="10.625" style="137" customWidth="1"/>
    <col min="3075" max="3328" width="9" style="137"/>
    <col min="3329" max="3330" width="10.625" style="137" customWidth="1"/>
    <col min="3331" max="3584" width="9" style="137"/>
    <col min="3585" max="3586" width="10.625" style="137" customWidth="1"/>
    <col min="3587" max="3840" width="9" style="137"/>
    <col min="3841" max="3842" width="10.625" style="137" customWidth="1"/>
    <col min="3843" max="4096" width="9" style="137"/>
    <col min="4097" max="4098" width="10.625" style="137" customWidth="1"/>
    <col min="4099" max="4352" width="9" style="137"/>
    <col min="4353" max="4354" width="10.625" style="137" customWidth="1"/>
    <col min="4355" max="4608" width="9" style="137"/>
    <col min="4609" max="4610" width="10.625" style="137" customWidth="1"/>
    <col min="4611" max="4864" width="9" style="137"/>
    <col min="4865" max="4866" width="10.625" style="137" customWidth="1"/>
    <col min="4867" max="5120" width="9" style="137"/>
    <col min="5121" max="5122" width="10.625" style="137" customWidth="1"/>
    <col min="5123" max="5376" width="9" style="137"/>
    <col min="5377" max="5378" width="10.625" style="137" customWidth="1"/>
    <col min="5379" max="5632" width="9" style="137"/>
    <col min="5633" max="5634" width="10.625" style="137" customWidth="1"/>
    <col min="5635" max="5888" width="9" style="137"/>
    <col min="5889" max="5890" width="10.625" style="137" customWidth="1"/>
    <col min="5891" max="6144" width="9" style="137"/>
    <col min="6145" max="6146" width="10.625" style="137" customWidth="1"/>
    <col min="6147" max="6400" width="9" style="137"/>
    <col min="6401" max="6402" width="10.625" style="137" customWidth="1"/>
    <col min="6403" max="6656" width="9" style="137"/>
    <col min="6657" max="6658" width="10.625" style="137" customWidth="1"/>
    <col min="6659" max="6912" width="9" style="137"/>
    <col min="6913" max="6914" width="10.625" style="137" customWidth="1"/>
    <col min="6915" max="7168" width="9" style="137"/>
    <col min="7169" max="7170" width="10.625" style="137" customWidth="1"/>
    <col min="7171" max="7424" width="9" style="137"/>
    <col min="7425" max="7426" width="10.625" style="137" customWidth="1"/>
    <col min="7427" max="7680" width="9" style="137"/>
    <col min="7681" max="7682" width="10.625" style="137" customWidth="1"/>
    <col min="7683" max="7936" width="9" style="137"/>
    <col min="7937" max="7938" width="10.625" style="137" customWidth="1"/>
    <col min="7939" max="8192" width="9" style="137"/>
    <col min="8193" max="8194" width="10.625" style="137" customWidth="1"/>
    <col min="8195" max="8448" width="9" style="137"/>
    <col min="8449" max="8450" width="10.625" style="137" customWidth="1"/>
    <col min="8451" max="8704" width="9" style="137"/>
    <col min="8705" max="8706" width="10.625" style="137" customWidth="1"/>
    <col min="8707" max="8960" width="9" style="137"/>
    <col min="8961" max="8962" width="10.625" style="137" customWidth="1"/>
    <col min="8963" max="9216" width="9" style="137"/>
    <col min="9217" max="9218" width="10.625" style="137" customWidth="1"/>
    <col min="9219" max="9472" width="9" style="137"/>
    <col min="9473" max="9474" width="10.625" style="137" customWidth="1"/>
    <col min="9475" max="9728" width="9" style="137"/>
    <col min="9729" max="9730" width="10.625" style="137" customWidth="1"/>
    <col min="9731" max="9984" width="9" style="137"/>
    <col min="9985" max="9986" width="10.625" style="137" customWidth="1"/>
    <col min="9987" max="10240" width="9" style="137"/>
    <col min="10241" max="10242" width="10.625" style="137" customWidth="1"/>
    <col min="10243" max="10496" width="9" style="137"/>
    <col min="10497" max="10498" width="10.625" style="137" customWidth="1"/>
    <col min="10499" max="10752" width="9" style="137"/>
    <col min="10753" max="10754" width="10.625" style="137" customWidth="1"/>
    <col min="10755" max="11008" width="9" style="137"/>
    <col min="11009" max="11010" width="10.625" style="137" customWidth="1"/>
    <col min="11011" max="11264" width="9" style="137"/>
    <col min="11265" max="11266" width="10.625" style="137" customWidth="1"/>
    <col min="11267" max="11520" width="9" style="137"/>
    <col min="11521" max="11522" width="10.625" style="137" customWidth="1"/>
    <col min="11523" max="11776" width="9" style="137"/>
    <col min="11777" max="11778" width="10.625" style="137" customWidth="1"/>
    <col min="11779" max="12032" width="9" style="137"/>
    <col min="12033" max="12034" width="10.625" style="137" customWidth="1"/>
    <col min="12035" max="12288" width="9" style="137"/>
    <col min="12289" max="12290" width="10.625" style="137" customWidth="1"/>
    <col min="12291" max="12544" width="9" style="137"/>
    <col min="12545" max="12546" width="10.625" style="137" customWidth="1"/>
    <col min="12547" max="12800" width="9" style="137"/>
    <col min="12801" max="12802" width="10.625" style="137" customWidth="1"/>
    <col min="12803" max="13056" width="9" style="137"/>
    <col min="13057" max="13058" width="10.625" style="137" customWidth="1"/>
    <col min="13059" max="13312" width="9" style="137"/>
    <col min="13313" max="13314" width="10.625" style="137" customWidth="1"/>
    <col min="13315" max="13568" width="9" style="137"/>
    <col min="13569" max="13570" width="10.625" style="137" customWidth="1"/>
    <col min="13571" max="13824" width="9" style="137"/>
    <col min="13825" max="13826" width="10.625" style="137" customWidth="1"/>
    <col min="13827" max="14080" width="9" style="137"/>
    <col min="14081" max="14082" width="10.625" style="137" customWidth="1"/>
    <col min="14083" max="14336" width="9" style="137"/>
    <col min="14337" max="14338" width="10.625" style="137" customWidth="1"/>
    <col min="14339" max="14592" width="9" style="137"/>
    <col min="14593" max="14594" width="10.625" style="137" customWidth="1"/>
    <col min="14595" max="14848" width="9" style="137"/>
    <col min="14849" max="14850" width="10.625" style="137" customWidth="1"/>
    <col min="14851" max="15104" width="9" style="137"/>
    <col min="15105" max="15106" width="10.625" style="137" customWidth="1"/>
    <col min="15107" max="15360" width="9" style="137"/>
    <col min="15361" max="15362" width="10.625" style="137" customWidth="1"/>
    <col min="15363" max="15616" width="9" style="137"/>
    <col min="15617" max="15618" width="10.625" style="137" customWidth="1"/>
    <col min="15619" max="15872" width="9" style="137"/>
    <col min="15873" max="15874" width="10.625" style="137" customWidth="1"/>
    <col min="15875" max="16128" width="9" style="137"/>
    <col min="16129" max="16130" width="10.625" style="137" customWidth="1"/>
    <col min="16131" max="16384" width="9" style="137"/>
  </cols>
  <sheetData>
    <row r="1" spans="1:13" ht="24" customHeight="1">
      <c r="A1" s="474" t="s">
        <v>279</v>
      </c>
      <c r="B1" s="474"/>
      <c r="C1" s="474"/>
      <c r="D1" s="474"/>
      <c r="E1" s="474"/>
      <c r="F1" s="474"/>
      <c r="G1" s="474"/>
      <c r="H1" s="474"/>
      <c r="I1" s="474"/>
      <c r="J1" s="474"/>
      <c r="K1" s="474"/>
      <c r="L1" s="474"/>
      <c r="M1" s="474"/>
    </row>
    <row r="2" spans="1:13" ht="16.5" customHeight="1">
      <c r="A2" s="475" t="s">
        <v>280</v>
      </c>
      <c r="B2" s="475"/>
      <c r="C2" s="475"/>
      <c r="D2" s="475"/>
      <c r="E2" s="475"/>
      <c r="F2" s="475"/>
      <c r="G2" s="475"/>
      <c r="H2" s="475"/>
      <c r="I2" s="475"/>
      <c r="J2" s="475"/>
      <c r="K2" s="475"/>
      <c r="L2" s="475"/>
      <c r="M2" s="475"/>
    </row>
    <row r="3" spans="1:13" ht="15" customHeight="1">
      <c r="A3" s="476" t="s">
        <v>281</v>
      </c>
      <c r="B3" s="476"/>
      <c r="C3" s="477" t="s">
        <v>282</v>
      </c>
      <c r="D3" s="478"/>
      <c r="E3" s="478"/>
      <c r="F3" s="478"/>
      <c r="G3" s="478"/>
      <c r="H3" s="478"/>
      <c r="I3" s="478"/>
      <c r="J3" s="478"/>
      <c r="K3" s="478"/>
      <c r="L3" s="478"/>
      <c r="M3" s="479"/>
    </row>
    <row r="4" spans="1:13" ht="15" customHeight="1">
      <c r="A4" s="480" t="s">
        <v>283</v>
      </c>
      <c r="B4" s="481"/>
      <c r="C4" s="138">
        <v>1</v>
      </c>
      <c r="D4" s="138">
        <v>2</v>
      </c>
      <c r="E4" s="138">
        <v>3</v>
      </c>
      <c r="F4" s="138">
        <v>4</v>
      </c>
      <c r="G4" s="138">
        <v>5</v>
      </c>
      <c r="H4" s="138">
        <v>6</v>
      </c>
      <c r="I4" s="138">
        <v>7</v>
      </c>
      <c r="J4" s="138">
        <v>8</v>
      </c>
      <c r="K4" s="138">
        <v>9</v>
      </c>
      <c r="L4" s="138">
        <v>10</v>
      </c>
      <c r="M4" s="138">
        <v>11</v>
      </c>
    </row>
    <row r="5" spans="1:13" ht="15" customHeight="1">
      <c r="A5" s="138" t="s">
        <v>284</v>
      </c>
      <c r="B5" s="138" t="s">
        <v>285</v>
      </c>
      <c r="C5" s="138"/>
      <c r="D5" s="138"/>
      <c r="E5" s="138"/>
      <c r="F5" s="138"/>
      <c r="G5" s="138"/>
      <c r="H5" s="138"/>
      <c r="I5" s="138"/>
      <c r="J5" s="138"/>
      <c r="K5" s="138"/>
      <c r="L5" s="138"/>
      <c r="M5" s="138"/>
    </row>
    <row r="6" spans="1:13" ht="15" customHeight="1">
      <c r="A6" s="138">
        <v>770</v>
      </c>
      <c r="B6" s="138">
        <v>775</v>
      </c>
      <c r="C6" s="138">
        <v>0</v>
      </c>
      <c r="D6" s="138">
        <v>0</v>
      </c>
      <c r="E6" s="138">
        <v>0</v>
      </c>
      <c r="F6" s="138">
        <v>0</v>
      </c>
      <c r="G6" s="138">
        <v>0</v>
      </c>
      <c r="H6" s="138">
        <v>0</v>
      </c>
      <c r="I6" s="138">
        <v>0</v>
      </c>
      <c r="J6" s="138">
        <v>0</v>
      </c>
      <c r="K6" s="138">
        <v>0</v>
      </c>
      <c r="L6" s="138">
        <v>0</v>
      </c>
      <c r="M6" s="138">
        <v>0</v>
      </c>
    </row>
    <row r="7" spans="1:13" ht="15" customHeight="1">
      <c r="A7" s="138">
        <v>775</v>
      </c>
      <c r="B7" s="138">
        <v>780</v>
      </c>
      <c r="C7" s="138">
        <v>0</v>
      </c>
      <c r="D7" s="138">
        <v>0</v>
      </c>
      <c r="E7" s="138">
        <v>0</v>
      </c>
      <c r="F7" s="138">
        <v>0</v>
      </c>
      <c r="G7" s="138">
        <v>0</v>
      </c>
      <c r="H7" s="138">
        <v>0</v>
      </c>
      <c r="I7" s="138">
        <v>0</v>
      </c>
      <c r="J7" s="138">
        <v>0</v>
      </c>
      <c r="K7" s="138">
        <v>0</v>
      </c>
      <c r="L7" s="138">
        <v>0</v>
      </c>
      <c r="M7" s="138">
        <v>0</v>
      </c>
    </row>
    <row r="8" spans="1:13" ht="15" customHeight="1">
      <c r="A8" s="138">
        <v>780</v>
      </c>
      <c r="B8" s="138">
        <v>785</v>
      </c>
      <c r="C8" s="138">
        <v>0</v>
      </c>
      <c r="D8" s="138">
        <v>0</v>
      </c>
      <c r="E8" s="138">
        <v>0</v>
      </c>
      <c r="F8" s="138">
        <v>0</v>
      </c>
      <c r="G8" s="138">
        <v>0</v>
      </c>
      <c r="H8" s="138">
        <v>0</v>
      </c>
      <c r="I8" s="138">
        <v>0</v>
      </c>
      <c r="J8" s="138">
        <v>0</v>
      </c>
      <c r="K8" s="138">
        <v>0</v>
      </c>
      <c r="L8" s="138">
        <v>0</v>
      </c>
      <c r="M8" s="138">
        <v>0</v>
      </c>
    </row>
    <row r="9" spans="1:13" ht="15" customHeight="1">
      <c r="A9" s="138">
        <v>785</v>
      </c>
      <c r="B9" s="138">
        <v>790</v>
      </c>
      <c r="C9" s="138">
        <v>0</v>
      </c>
      <c r="D9" s="138">
        <v>0</v>
      </c>
      <c r="E9" s="138">
        <v>0</v>
      </c>
      <c r="F9" s="138">
        <v>0</v>
      </c>
      <c r="G9" s="138">
        <v>0</v>
      </c>
      <c r="H9" s="138">
        <v>0</v>
      </c>
      <c r="I9" s="138">
        <v>0</v>
      </c>
      <c r="J9" s="138">
        <v>0</v>
      </c>
      <c r="K9" s="138">
        <v>0</v>
      </c>
      <c r="L9" s="138">
        <v>0</v>
      </c>
      <c r="M9" s="138">
        <v>0</v>
      </c>
    </row>
    <row r="10" spans="1:13" ht="15" customHeight="1">
      <c r="A10" s="138">
        <v>790</v>
      </c>
      <c r="B10" s="138">
        <v>795</v>
      </c>
      <c r="C10" s="138">
        <v>0</v>
      </c>
      <c r="D10" s="138">
        <v>0</v>
      </c>
      <c r="E10" s="138">
        <v>0</v>
      </c>
      <c r="F10" s="138">
        <v>0</v>
      </c>
      <c r="G10" s="138">
        <v>0</v>
      </c>
      <c r="H10" s="138">
        <v>0</v>
      </c>
      <c r="I10" s="138">
        <v>0</v>
      </c>
      <c r="J10" s="138">
        <v>0</v>
      </c>
      <c r="K10" s="138">
        <v>0</v>
      </c>
      <c r="L10" s="138">
        <v>0</v>
      </c>
      <c r="M10" s="138">
        <v>0</v>
      </c>
    </row>
    <row r="11" spans="1:13" ht="15" customHeight="1">
      <c r="A11" s="138">
        <v>795</v>
      </c>
      <c r="B11" s="138">
        <v>800</v>
      </c>
      <c r="C11" s="138">
        <v>0</v>
      </c>
      <c r="D11" s="138">
        <v>0</v>
      </c>
      <c r="E11" s="138">
        <v>0</v>
      </c>
      <c r="F11" s="138">
        <v>0</v>
      </c>
      <c r="G11" s="138">
        <v>0</v>
      </c>
      <c r="H11" s="138">
        <v>0</v>
      </c>
      <c r="I11" s="138">
        <v>0</v>
      </c>
      <c r="J11" s="138">
        <v>0</v>
      </c>
      <c r="K11" s="138">
        <v>0</v>
      </c>
      <c r="L11" s="138">
        <v>0</v>
      </c>
      <c r="M11" s="138">
        <v>0</v>
      </c>
    </row>
    <row r="12" spans="1:13" ht="15" customHeight="1">
      <c r="A12" s="138">
        <v>800</v>
      </c>
      <c r="B12" s="138">
        <v>805</v>
      </c>
      <c r="C12" s="138">
        <v>0</v>
      </c>
      <c r="D12" s="138">
        <v>0</v>
      </c>
      <c r="E12" s="138">
        <v>0</v>
      </c>
      <c r="F12" s="138">
        <v>0</v>
      </c>
      <c r="G12" s="138">
        <v>0</v>
      </c>
      <c r="H12" s="138">
        <v>0</v>
      </c>
      <c r="I12" s="138">
        <v>0</v>
      </c>
      <c r="J12" s="138">
        <v>0</v>
      </c>
      <c r="K12" s="138">
        <v>0</v>
      </c>
      <c r="L12" s="138">
        <v>0</v>
      </c>
      <c r="M12" s="138">
        <v>0</v>
      </c>
    </row>
    <row r="13" spans="1:13" ht="15" customHeight="1">
      <c r="A13" s="138">
        <v>805</v>
      </c>
      <c r="B13" s="138">
        <v>810</v>
      </c>
      <c r="C13" s="138">
        <v>0</v>
      </c>
      <c r="D13" s="138">
        <v>0</v>
      </c>
      <c r="E13" s="138">
        <v>0</v>
      </c>
      <c r="F13" s="138">
        <v>0</v>
      </c>
      <c r="G13" s="138">
        <v>0</v>
      </c>
      <c r="H13" s="138">
        <v>0</v>
      </c>
      <c r="I13" s="138">
        <v>0</v>
      </c>
      <c r="J13" s="138">
        <v>0</v>
      </c>
      <c r="K13" s="138">
        <v>0</v>
      </c>
      <c r="L13" s="138">
        <v>0</v>
      </c>
      <c r="M13" s="138">
        <v>0</v>
      </c>
    </row>
    <row r="14" spans="1:13" ht="15" customHeight="1">
      <c r="A14" s="138">
        <v>810</v>
      </c>
      <c r="B14" s="138">
        <v>815</v>
      </c>
      <c r="C14" s="138">
        <v>0</v>
      </c>
      <c r="D14" s="138">
        <v>0</v>
      </c>
      <c r="E14" s="138">
        <v>0</v>
      </c>
      <c r="F14" s="138">
        <v>0</v>
      </c>
      <c r="G14" s="138">
        <v>0</v>
      </c>
      <c r="H14" s="138">
        <v>0</v>
      </c>
      <c r="I14" s="138">
        <v>0</v>
      </c>
      <c r="J14" s="138">
        <v>0</v>
      </c>
      <c r="K14" s="138">
        <v>0</v>
      </c>
      <c r="L14" s="138">
        <v>0</v>
      </c>
      <c r="M14" s="138">
        <v>0</v>
      </c>
    </row>
    <row r="15" spans="1:13" ht="15" customHeight="1">
      <c r="A15" s="138">
        <v>815</v>
      </c>
      <c r="B15" s="138">
        <v>820</v>
      </c>
      <c r="C15" s="138">
        <v>0</v>
      </c>
      <c r="D15" s="138">
        <v>0</v>
      </c>
      <c r="E15" s="138">
        <v>0</v>
      </c>
      <c r="F15" s="138">
        <v>0</v>
      </c>
      <c r="G15" s="138">
        <v>0</v>
      </c>
      <c r="H15" s="138">
        <v>0</v>
      </c>
      <c r="I15" s="138">
        <v>0</v>
      </c>
      <c r="J15" s="138">
        <v>0</v>
      </c>
      <c r="K15" s="138">
        <v>0</v>
      </c>
      <c r="L15" s="138">
        <v>0</v>
      </c>
      <c r="M15" s="138">
        <v>0</v>
      </c>
    </row>
    <row r="16" spans="1:13" ht="15" customHeight="1">
      <c r="A16" s="138">
        <v>820</v>
      </c>
      <c r="B16" s="138">
        <v>825</v>
      </c>
      <c r="C16" s="138">
        <v>0</v>
      </c>
      <c r="D16" s="138">
        <v>0</v>
      </c>
      <c r="E16" s="138">
        <v>0</v>
      </c>
      <c r="F16" s="138">
        <v>0</v>
      </c>
      <c r="G16" s="138">
        <v>0</v>
      </c>
      <c r="H16" s="138">
        <v>0</v>
      </c>
      <c r="I16" s="138">
        <v>0</v>
      </c>
      <c r="J16" s="138">
        <v>0</v>
      </c>
      <c r="K16" s="138">
        <v>0</v>
      </c>
      <c r="L16" s="138">
        <v>0</v>
      </c>
      <c r="M16" s="138">
        <v>0</v>
      </c>
    </row>
    <row r="17" spans="1:13" ht="15" customHeight="1">
      <c r="A17" s="138">
        <v>825</v>
      </c>
      <c r="B17" s="138">
        <v>830</v>
      </c>
      <c r="C17" s="138">
        <v>0</v>
      </c>
      <c r="D17" s="138">
        <v>0</v>
      </c>
      <c r="E17" s="138">
        <v>0</v>
      </c>
      <c r="F17" s="138">
        <v>0</v>
      </c>
      <c r="G17" s="138">
        <v>0</v>
      </c>
      <c r="H17" s="138">
        <v>0</v>
      </c>
      <c r="I17" s="138">
        <v>0</v>
      </c>
      <c r="J17" s="138">
        <v>0</v>
      </c>
      <c r="K17" s="138">
        <v>0</v>
      </c>
      <c r="L17" s="138">
        <v>0</v>
      </c>
      <c r="M17" s="138">
        <v>0</v>
      </c>
    </row>
    <row r="18" spans="1:13" ht="15" customHeight="1">
      <c r="A18" s="138">
        <v>830</v>
      </c>
      <c r="B18" s="138">
        <v>835</v>
      </c>
      <c r="C18" s="138">
        <v>0</v>
      </c>
      <c r="D18" s="138">
        <v>0</v>
      </c>
      <c r="E18" s="138">
        <v>0</v>
      </c>
      <c r="F18" s="138">
        <v>0</v>
      </c>
      <c r="G18" s="138">
        <v>0</v>
      </c>
      <c r="H18" s="138">
        <v>0</v>
      </c>
      <c r="I18" s="138">
        <v>0</v>
      </c>
      <c r="J18" s="138">
        <v>0</v>
      </c>
      <c r="K18" s="138">
        <v>0</v>
      </c>
      <c r="L18" s="138">
        <v>0</v>
      </c>
      <c r="M18" s="138">
        <v>0</v>
      </c>
    </row>
    <row r="19" spans="1:13" ht="15" customHeight="1">
      <c r="A19" s="138">
        <v>835</v>
      </c>
      <c r="B19" s="138">
        <v>840</v>
      </c>
      <c r="C19" s="138">
        <v>0</v>
      </c>
      <c r="D19" s="138">
        <v>0</v>
      </c>
      <c r="E19" s="138">
        <v>0</v>
      </c>
      <c r="F19" s="138">
        <v>0</v>
      </c>
      <c r="G19" s="138">
        <v>0</v>
      </c>
      <c r="H19" s="138">
        <v>0</v>
      </c>
      <c r="I19" s="138">
        <v>0</v>
      </c>
      <c r="J19" s="138">
        <v>0</v>
      </c>
      <c r="K19" s="138">
        <v>0</v>
      </c>
      <c r="L19" s="138">
        <v>0</v>
      </c>
      <c r="M19" s="138">
        <v>0</v>
      </c>
    </row>
    <row r="20" spans="1:13" ht="15" customHeight="1">
      <c r="A20" s="138">
        <v>840</v>
      </c>
      <c r="B20" s="138">
        <v>845</v>
      </c>
      <c r="C20" s="138">
        <v>0</v>
      </c>
      <c r="D20" s="138">
        <v>0</v>
      </c>
      <c r="E20" s="138">
        <v>0</v>
      </c>
      <c r="F20" s="138">
        <v>0</v>
      </c>
      <c r="G20" s="138">
        <v>0</v>
      </c>
      <c r="H20" s="138">
        <v>0</v>
      </c>
      <c r="I20" s="138">
        <v>0</v>
      </c>
      <c r="J20" s="138">
        <v>0</v>
      </c>
      <c r="K20" s="138">
        <v>0</v>
      </c>
      <c r="L20" s="138">
        <v>0</v>
      </c>
      <c r="M20" s="138">
        <v>0</v>
      </c>
    </row>
    <row r="21" spans="1:13" ht="15" customHeight="1">
      <c r="A21" s="138">
        <v>845</v>
      </c>
      <c r="B21" s="138">
        <v>850</v>
      </c>
      <c r="C21" s="138">
        <v>0</v>
      </c>
      <c r="D21" s="138">
        <v>0</v>
      </c>
      <c r="E21" s="138">
        <v>0</v>
      </c>
      <c r="F21" s="138">
        <v>0</v>
      </c>
      <c r="G21" s="138">
        <v>0</v>
      </c>
      <c r="H21" s="138">
        <v>0</v>
      </c>
      <c r="I21" s="138">
        <v>0</v>
      </c>
      <c r="J21" s="138">
        <v>0</v>
      </c>
      <c r="K21" s="138">
        <v>0</v>
      </c>
      <c r="L21" s="138">
        <v>0</v>
      </c>
      <c r="M21" s="138">
        <v>0</v>
      </c>
    </row>
    <row r="22" spans="1:13" ht="15" customHeight="1">
      <c r="A22" s="138">
        <v>850</v>
      </c>
      <c r="B22" s="138">
        <v>855</v>
      </c>
      <c r="C22" s="138">
        <v>0</v>
      </c>
      <c r="D22" s="138">
        <v>0</v>
      </c>
      <c r="E22" s="138">
        <v>0</v>
      </c>
      <c r="F22" s="138">
        <v>0</v>
      </c>
      <c r="G22" s="138">
        <v>0</v>
      </c>
      <c r="H22" s="138">
        <v>0</v>
      </c>
      <c r="I22" s="138">
        <v>0</v>
      </c>
      <c r="J22" s="138">
        <v>0</v>
      </c>
      <c r="K22" s="138">
        <v>0</v>
      </c>
      <c r="L22" s="138">
        <v>0</v>
      </c>
      <c r="M22" s="138">
        <v>0</v>
      </c>
    </row>
    <row r="23" spans="1:13" ht="15" customHeight="1">
      <c r="A23" s="138">
        <v>855</v>
      </c>
      <c r="B23" s="138">
        <v>860</v>
      </c>
      <c r="C23" s="138">
        <v>0</v>
      </c>
      <c r="D23" s="138">
        <v>0</v>
      </c>
      <c r="E23" s="138">
        <v>0</v>
      </c>
      <c r="F23" s="138">
        <v>0</v>
      </c>
      <c r="G23" s="138">
        <v>0</v>
      </c>
      <c r="H23" s="138">
        <v>0</v>
      </c>
      <c r="I23" s="138">
        <v>0</v>
      </c>
      <c r="J23" s="138">
        <v>0</v>
      </c>
      <c r="K23" s="138">
        <v>0</v>
      </c>
      <c r="L23" s="138">
        <v>0</v>
      </c>
      <c r="M23" s="138">
        <v>0</v>
      </c>
    </row>
    <row r="24" spans="1:13" ht="15" customHeight="1">
      <c r="A24" s="138">
        <v>860</v>
      </c>
      <c r="B24" s="138">
        <v>865</v>
      </c>
      <c r="C24" s="138">
        <v>0</v>
      </c>
      <c r="D24" s="138">
        <v>0</v>
      </c>
      <c r="E24" s="138">
        <v>0</v>
      </c>
      <c r="F24" s="138">
        <v>0</v>
      </c>
      <c r="G24" s="138">
        <v>0</v>
      </c>
      <c r="H24" s="138">
        <v>0</v>
      </c>
      <c r="I24" s="138">
        <v>0</v>
      </c>
      <c r="J24" s="138">
        <v>0</v>
      </c>
      <c r="K24" s="138">
        <v>0</v>
      </c>
      <c r="L24" s="138">
        <v>0</v>
      </c>
      <c r="M24" s="138">
        <v>0</v>
      </c>
    </row>
    <row r="25" spans="1:13" ht="15" customHeight="1">
      <c r="A25" s="138">
        <v>865</v>
      </c>
      <c r="B25" s="138">
        <v>870</v>
      </c>
      <c r="C25" s="138">
        <v>0</v>
      </c>
      <c r="D25" s="138">
        <v>0</v>
      </c>
      <c r="E25" s="138">
        <v>0</v>
      </c>
      <c r="F25" s="138">
        <v>0</v>
      </c>
      <c r="G25" s="138">
        <v>0</v>
      </c>
      <c r="H25" s="138">
        <v>0</v>
      </c>
      <c r="I25" s="138">
        <v>0</v>
      </c>
      <c r="J25" s="138">
        <v>0</v>
      </c>
      <c r="K25" s="138">
        <v>0</v>
      </c>
      <c r="L25" s="138">
        <v>0</v>
      </c>
      <c r="M25" s="138">
        <v>0</v>
      </c>
    </row>
    <row r="26" spans="1:13" ht="15" customHeight="1">
      <c r="A26" s="138">
        <v>870</v>
      </c>
      <c r="B26" s="138">
        <v>875</v>
      </c>
      <c r="C26" s="138">
        <v>0</v>
      </c>
      <c r="D26" s="138">
        <v>0</v>
      </c>
      <c r="E26" s="138">
        <v>0</v>
      </c>
      <c r="F26" s="138">
        <v>0</v>
      </c>
      <c r="G26" s="138">
        <v>0</v>
      </c>
      <c r="H26" s="138">
        <v>0</v>
      </c>
      <c r="I26" s="138">
        <v>0</v>
      </c>
      <c r="J26" s="138">
        <v>0</v>
      </c>
      <c r="K26" s="138">
        <v>0</v>
      </c>
      <c r="L26" s="138">
        <v>0</v>
      </c>
      <c r="M26" s="138">
        <v>0</v>
      </c>
    </row>
    <row r="27" spans="1:13" ht="15" customHeight="1">
      <c r="A27" s="138">
        <v>875</v>
      </c>
      <c r="B27" s="138">
        <v>880</v>
      </c>
      <c r="C27" s="138">
        <v>0</v>
      </c>
      <c r="D27" s="138">
        <v>0</v>
      </c>
      <c r="E27" s="138">
        <v>0</v>
      </c>
      <c r="F27" s="138">
        <v>0</v>
      </c>
      <c r="G27" s="138">
        <v>0</v>
      </c>
      <c r="H27" s="138">
        <v>0</v>
      </c>
      <c r="I27" s="138">
        <v>0</v>
      </c>
      <c r="J27" s="138">
        <v>0</v>
      </c>
      <c r="K27" s="138">
        <v>0</v>
      </c>
      <c r="L27" s="138">
        <v>0</v>
      </c>
      <c r="M27" s="138">
        <v>0</v>
      </c>
    </row>
    <row r="28" spans="1:13" ht="15" customHeight="1">
      <c r="A28" s="138">
        <v>880</v>
      </c>
      <c r="B28" s="138">
        <v>885</v>
      </c>
      <c r="C28" s="138">
        <v>0</v>
      </c>
      <c r="D28" s="138">
        <v>0</v>
      </c>
      <c r="E28" s="138">
        <v>0</v>
      </c>
      <c r="F28" s="138">
        <v>0</v>
      </c>
      <c r="G28" s="138">
        <v>0</v>
      </c>
      <c r="H28" s="138">
        <v>0</v>
      </c>
      <c r="I28" s="138">
        <v>0</v>
      </c>
      <c r="J28" s="138">
        <v>0</v>
      </c>
      <c r="K28" s="138">
        <v>0</v>
      </c>
      <c r="L28" s="138">
        <v>0</v>
      </c>
      <c r="M28" s="138">
        <v>0</v>
      </c>
    </row>
    <row r="29" spans="1:13" ht="15" customHeight="1">
      <c r="A29" s="138">
        <v>885</v>
      </c>
      <c r="B29" s="138">
        <v>890</v>
      </c>
      <c r="C29" s="138">
        <v>0</v>
      </c>
      <c r="D29" s="138">
        <v>0</v>
      </c>
      <c r="E29" s="138">
        <v>0</v>
      </c>
      <c r="F29" s="138">
        <v>0</v>
      </c>
      <c r="G29" s="138">
        <v>0</v>
      </c>
      <c r="H29" s="138">
        <v>0</v>
      </c>
      <c r="I29" s="138">
        <v>0</v>
      </c>
      <c r="J29" s="138">
        <v>0</v>
      </c>
      <c r="K29" s="138">
        <v>0</v>
      </c>
      <c r="L29" s="138">
        <v>0</v>
      </c>
      <c r="M29" s="138">
        <v>0</v>
      </c>
    </row>
    <row r="30" spans="1:13" ht="15" customHeight="1">
      <c r="A30" s="138">
        <v>890</v>
      </c>
      <c r="B30" s="138">
        <v>895</v>
      </c>
      <c r="C30" s="138">
        <v>0</v>
      </c>
      <c r="D30" s="138">
        <v>0</v>
      </c>
      <c r="E30" s="138">
        <v>0</v>
      </c>
      <c r="F30" s="138">
        <v>0</v>
      </c>
      <c r="G30" s="138">
        <v>0</v>
      </c>
      <c r="H30" s="138">
        <v>0</v>
      </c>
      <c r="I30" s="138">
        <v>0</v>
      </c>
      <c r="J30" s="138">
        <v>0</v>
      </c>
      <c r="K30" s="138">
        <v>0</v>
      </c>
      <c r="L30" s="138">
        <v>0</v>
      </c>
      <c r="M30" s="138">
        <v>0</v>
      </c>
    </row>
    <row r="31" spans="1:13" ht="15" customHeight="1">
      <c r="A31" s="138">
        <v>895</v>
      </c>
      <c r="B31" s="138">
        <v>900</v>
      </c>
      <c r="C31" s="138">
        <v>0</v>
      </c>
      <c r="D31" s="138">
        <v>0</v>
      </c>
      <c r="E31" s="138">
        <v>0</v>
      </c>
      <c r="F31" s="138">
        <v>0</v>
      </c>
      <c r="G31" s="138">
        <v>0</v>
      </c>
      <c r="H31" s="138">
        <v>0</v>
      </c>
      <c r="I31" s="138">
        <v>0</v>
      </c>
      <c r="J31" s="138">
        <v>0</v>
      </c>
      <c r="K31" s="138">
        <v>0</v>
      </c>
      <c r="L31" s="138">
        <v>0</v>
      </c>
      <c r="M31" s="138">
        <v>0</v>
      </c>
    </row>
    <row r="32" spans="1:13" ht="15" customHeight="1">
      <c r="A32" s="138">
        <v>900</v>
      </c>
      <c r="B32" s="138">
        <v>905</v>
      </c>
      <c r="C32" s="138">
        <v>0</v>
      </c>
      <c r="D32" s="138">
        <v>0</v>
      </c>
      <c r="E32" s="138">
        <v>0</v>
      </c>
      <c r="F32" s="138">
        <v>0</v>
      </c>
      <c r="G32" s="138">
        <v>0</v>
      </c>
      <c r="H32" s="138">
        <v>0</v>
      </c>
      <c r="I32" s="138">
        <v>0</v>
      </c>
      <c r="J32" s="138">
        <v>0</v>
      </c>
      <c r="K32" s="138">
        <v>0</v>
      </c>
      <c r="L32" s="138">
        <v>0</v>
      </c>
      <c r="M32" s="138">
        <v>0</v>
      </c>
    </row>
    <row r="33" spans="1:13" ht="15" customHeight="1">
      <c r="A33" s="138">
        <v>905</v>
      </c>
      <c r="B33" s="138">
        <v>910</v>
      </c>
      <c r="C33" s="138">
        <v>0</v>
      </c>
      <c r="D33" s="138">
        <v>0</v>
      </c>
      <c r="E33" s="138">
        <v>0</v>
      </c>
      <c r="F33" s="138">
        <v>0</v>
      </c>
      <c r="G33" s="138">
        <v>0</v>
      </c>
      <c r="H33" s="138">
        <v>0</v>
      </c>
      <c r="I33" s="138">
        <v>0</v>
      </c>
      <c r="J33" s="138">
        <v>0</v>
      </c>
      <c r="K33" s="138">
        <v>0</v>
      </c>
      <c r="L33" s="138">
        <v>0</v>
      </c>
      <c r="M33" s="138">
        <v>0</v>
      </c>
    </row>
    <row r="34" spans="1:13" ht="15" customHeight="1">
      <c r="A34" s="138">
        <v>910</v>
      </c>
      <c r="B34" s="138">
        <v>915</v>
      </c>
      <c r="C34" s="138">
        <v>0</v>
      </c>
      <c r="D34" s="138">
        <v>0</v>
      </c>
      <c r="E34" s="138">
        <v>0</v>
      </c>
      <c r="F34" s="138">
        <v>0</v>
      </c>
      <c r="G34" s="138">
        <v>0</v>
      </c>
      <c r="H34" s="138">
        <v>0</v>
      </c>
      <c r="I34" s="138">
        <v>0</v>
      </c>
      <c r="J34" s="138">
        <v>0</v>
      </c>
      <c r="K34" s="138">
        <v>0</v>
      </c>
      <c r="L34" s="138">
        <v>0</v>
      </c>
      <c r="M34" s="138">
        <v>0</v>
      </c>
    </row>
    <row r="35" spans="1:13" ht="15" customHeight="1">
      <c r="A35" s="138">
        <v>915</v>
      </c>
      <c r="B35" s="138">
        <v>920</v>
      </c>
      <c r="C35" s="138">
        <v>0</v>
      </c>
      <c r="D35" s="138">
        <v>0</v>
      </c>
      <c r="E35" s="138">
        <v>0</v>
      </c>
      <c r="F35" s="138">
        <v>0</v>
      </c>
      <c r="G35" s="138">
        <v>0</v>
      </c>
      <c r="H35" s="138">
        <v>0</v>
      </c>
      <c r="I35" s="138">
        <v>0</v>
      </c>
      <c r="J35" s="138">
        <v>0</v>
      </c>
      <c r="K35" s="138">
        <v>0</v>
      </c>
      <c r="L35" s="138">
        <v>0</v>
      </c>
      <c r="M35" s="138">
        <v>0</v>
      </c>
    </row>
    <row r="36" spans="1:13" ht="15" customHeight="1">
      <c r="A36" s="138">
        <v>920</v>
      </c>
      <c r="B36" s="138">
        <v>925</v>
      </c>
      <c r="C36" s="138">
        <v>0</v>
      </c>
      <c r="D36" s="138">
        <v>0</v>
      </c>
      <c r="E36" s="138">
        <v>0</v>
      </c>
      <c r="F36" s="138">
        <v>0</v>
      </c>
      <c r="G36" s="138">
        <v>0</v>
      </c>
      <c r="H36" s="138">
        <v>0</v>
      </c>
      <c r="I36" s="138">
        <v>0</v>
      </c>
      <c r="J36" s="138">
        <v>0</v>
      </c>
      <c r="K36" s="138">
        <v>0</v>
      </c>
      <c r="L36" s="138">
        <v>0</v>
      </c>
      <c r="M36" s="138">
        <v>0</v>
      </c>
    </row>
    <row r="37" spans="1:13" ht="15" customHeight="1">
      <c r="A37" s="138">
        <v>925</v>
      </c>
      <c r="B37" s="138">
        <v>930</v>
      </c>
      <c r="C37" s="138">
        <v>0</v>
      </c>
      <c r="D37" s="138">
        <v>0</v>
      </c>
      <c r="E37" s="138">
        <v>0</v>
      </c>
      <c r="F37" s="138">
        <v>0</v>
      </c>
      <c r="G37" s="138">
        <v>0</v>
      </c>
      <c r="H37" s="138">
        <v>0</v>
      </c>
      <c r="I37" s="138">
        <v>0</v>
      </c>
      <c r="J37" s="138">
        <v>0</v>
      </c>
      <c r="K37" s="138">
        <v>0</v>
      </c>
      <c r="L37" s="138">
        <v>0</v>
      </c>
      <c r="M37" s="138">
        <v>0</v>
      </c>
    </row>
    <row r="38" spans="1:13" ht="15" customHeight="1">
      <c r="A38" s="138">
        <v>930</v>
      </c>
      <c r="B38" s="138">
        <v>935</v>
      </c>
      <c r="C38" s="138">
        <v>0</v>
      </c>
      <c r="D38" s="138">
        <v>0</v>
      </c>
      <c r="E38" s="138">
        <v>0</v>
      </c>
      <c r="F38" s="138">
        <v>0</v>
      </c>
      <c r="G38" s="138">
        <v>0</v>
      </c>
      <c r="H38" s="138">
        <v>0</v>
      </c>
      <c r="I38" s="138">
        <v>0</v>
      </c>
      <c r="J38" s="138">
        <v>0</v>
      </c>
      <c r="K38" s="138">
        <v>0</v>
      </c>
      <c r="L38" s="138">
        <v>0</v>
      </c>
      <c r="M38" s="138">
        <v>0</v>
      </c>
    </row>
    <row r="39" spans="1:13" ht="15" customHeight="1">
      <c r="A39" s="138">
        <v>935</v>
      </c>
      <c r="B39" s="138">
        <v>940</v>
      </c>
      <c r="C39" s="138">
        <v>0</v>
      </c>
      <c r="D39" s="138">
        <v>0</v>
      </c>
      <c r="E39" s="138">
        <v>0</v>
      </c>
      <c r="F39" s="138">
        <v>0</v>
      </c>
      <c r="G39" s="138">
        <v>0</v>
      </c>
      <c r="H39" s="138">
        <v>0</v>
      </c>
      <c r="I39" s="138">
        <v>0</v>
      </c>
      <c r="J39" s="138">
        <v>0</v>
      </c>
      <c r="K39" s="138">
        <v>0</v>
      </c>
      <c r="L39" s="138">
        <v>0</v>
      </c>
      <c r="M39" s="138">
        <v>0</v>
      </c>
    </row>
    <row r="40" spans="1:13" ht="15" customHeight="1">
      <c r="A40" s="138">
        <v>940</v>
      </c>
      <c r="B40" s="138">
        <v>945</v>
      </c>
      <c r="C40" s="138">
        <v>0</v>
      </c>
      <c r="D40" s="138">
        <v>0</v>
      </c>
      <c r="E40" s="138">
        <v>0</v>
      </c>
      <c r="F40" s="138">
        <v>0</v>
      </c>
      <c r="G40" s="138">
        <v>0</v>
      </c>
      <c r="H40" s="138">
        <v>0</v>
      </c>
      <c r="I40" s="138">
        <v>0</v>
      </c>
      <c r="J40" s="138">
        <v>0</v>
      </c>
      <c r="K40" s="138">
        <v>0</v>
      </c>
      <c r="L40" s="138">
        <v>0</v>
      </c>
      <c r="M40" s="138">
        <v>0</v>
      </c>
    </row>
    <row r="41" spans="1:13" ht="15" customHeight="1">
      <c r="A41" s="138">
        <v>945</v>
      </c>
      <c r="B41" s="138">
        <v>950</v>
      </c>
      <c r="C41" s="138">
        <v>0</v>
      </c>
      <c r="D41" s="138">
        <v>0</v>
      </c>
      <c r="E41" s="138">
        <v>0</v>
      </c>
      <c r="F41" s="138">
        <v>0</v>
      </c>
      <c r="G41" s="138">
        <v>0</v>
      </c>
      <c r="H41" s="138">
        <v>0</v>
      </c>
      <c r="I41" s="138">
        <v>0</v>
      </c>
      <c r="J41" s="138">
        <v>0</v>
      </c>
      <c r="K41" s="138">
        <v>0</v>
      </c>
      <c r="L41" s="138">
        <v>0</v>
      </c>
      <c r="M41" s="138">
        <v>0</v>
      </c>
    </row>
    <row r="42" spans="1:13" ht="15" customHeight="1">
      <c r="A42" s="138">
        <v>950</v>
      </c>
      <c r="B42" s="138">
        <v>955</v>
      </c>
      <c r="C42" s="138">
        <v>0</v>
      </c>
      <c r="D42" s="138">
        <v>0</v>
      </c>
      <c r="E42" s="138">
        <v>0</v>
      </c>
      <c r="F42" s="138">
        <v>0</v>
      </c>
      <c r="G42" s="138">
        <v>0</v>
      </c>
      <c r="H42" s="138">
        <v>0</v>
      </c>
      <c r="I42" s="138">
        <v>0</v>
      </c>
      <c r="J42" s="138">
        <v>0</v>
      </c>
      <c r="K42" s="138">
        <v>0</v>
      </c>
      <c r="L42" s="138">
        <v>0</v>
      </c>
      <c r="M42" s="138">
        <v>0</v>
      </c>
    </row>
    <row r="43" spans="1:13" ht="15" customHeight="1">
      <c r="A43" s="138">
        <v>955</v>
      </c>
      <c r="B43" s="138">
        <v>960</v>
      </c>
      <c r="C43" s="138">
        <v>0</v>
      </c>
      <c r="D43" s="138">
        <v>0</v>
      </c>
      <c r="E43" s="138">
        <v>0</v>
      </c>
      <c r="F43" s="138">
        <v>0</v>
      </c>
      <c r="G43" s="138">
        <v>0</v>
      </c>
      <c r="H43" s="138">
        <v>0</v>
      </c>
      <c r="I43" s="138">
        <v>0</v>
      </c>
      <c r="J43" s="138">
        <v>0</v>
      </c>
      <c r="K43" s="138">
        <v>0</v>
      </c>
      <c r="L43" s="138">
        <v>0</v>
      </c>
      <c r="M43" s="138">
        <v>0</v>
      </c>
    </row>
    <row r="44" spans="1:13" ht="15" customHeight="1">
      <c r="A44" s="138">
        <v>960</v>
      </c>
      <c r="B44" s="138">
        <v>965</v>
      </c>
      <c r="C44" s="138">
        <v>0</v>
      </c>
      <c r="D44" s="138">
        <v>0</v>
      </c>
      <c r="E44" s="138">
        <v>0</v>
      </c>
      <c r="F44" s="138">
        <v>0</v>
      </c>
      <c r="G44" s="138">
        <v>0</v>
      </c>
      <c r="H44" s="138">
        <v>0</v>
      </c>
      <c r="I44" s="138">
        <v>0</v>
      </c>
      <c r="J44" s="138">
        <v>0</v>
      </c>
      <c r="K44" s="138">
        <v>0</v>
      </c>
      <c r="L44" s="138">
        <v>0</v>
      </c>
      <c r="M44" s="138">
        <v>0</v>
      </c>
    </row>
    <row r="45" spans="1:13" ht="15" customHeight="1">
      <c r="A45" s="138">
        <v>965</v>
      </c>
      <c r="B45" s="138">
        <v>970</v>
      </c>
      <c r="C45" s="138">
        <v>0</v>
      </c>
      <c r="D45" s="138">
        <v>0</v>
      </c>
      <c r="E45" s="138">
        <v>0</v>
      </c>
      <c r="F45" s="138">
        <v>0</v>
      </c>
      <c r="G45" s="138">
        <v>0</v>
      </c>
      <c r="H45" s="138">
        <v>0</v>
      </c>
      <c r="I45" s="138">
        <v>0</v>
      </c>
      <c r="J45" s="138">
        <v>0</v>
      </c>
      <c r="K45" s="138">
        <v>0</v>
      </c>
      <c r="L45" s="138">
        <v>0</v>
      </c>
      <c r="M45" s="138">
        <v>0</v>
      </c>
    </row>
    <row r="46" spans="1:13" ht="15" customHeight="1">
      <c r="A46" s="138">
        <v>970</v>
      </c>
      <c r="B46" s="138">
        <v>975</v>
      </c>
      <c r="C46" s="138">
        <v>0</v>
      </c>
      <c r="D46" s="138">
        <v>0</v>
      </c>
      <c r="E46" s="138">
        <v>0</v>
      </c>
      <c r="F46" s="138">
        <v>0</v>
      </c>
      <c r="G46" s="138">
        <v>0</v>
      </c>
      <c r="H46" s="138">
        <v>0</v>
      </c>
      <c r="I46" s="138">
        <v>0</v>
      </c>
      <c r="J46" s="138">
        <v>0</v>
      </c>
      <c r="K46" s="138">
        <v>0</v>
      </c>
      <c r="L46" s="138">
        <v>0</v>
      </c>
      <c r="M46" s="138">
        <v>0</v>
      </c>
    </row>
    <row r="47" spans="1:13" ht="15" customHeight="1">
      <c r="A47" s="138">
        <v>975</v>
      </c>
      <c r="B47" s="138">
        <v>980</v>
      </c>
      <c r="C47" s="138">
        <v>0</v>
      </c>
      <c r="D47" s="138">
        <v>0</v>
      </c>
      <c r="E47" s="138">
        <v>0</v>
      </c>
      <c r="F47" s="138">
        <v>0</v>
      </c>
      <c r="G47" s="138">
        <v>0</v>
      </c>
      <c r="H47" s="138">
        <v>0</v>
      </c>
      <c r="I47" s="138">
        <v>0</v>
      </c>
      <c r="J47" s="138">
        <v>0</v>
      </c>
      <c r="K47" s="138">
        <v>0</v>
      </c>
      <c r="L47" s="138">
        <v>0</v>
      </c>
      <c r="M47" s="138">
        <v>0</v>
      </c>
    </row>
    <row r="48" spans="1:13" ht="15" customHeight="1">
      <c r="A48" s="138">
        <v>980</v>
      </c>
      <c r="B48" s="138">
        <v>985</v>
      </c>
      <c r="C48" s="138">
        <v>0</v>
      </c>
      <c r="D48" s="138">
        <v>0</v>
      </c>
      <c r="E48" s="138">
        <v>0</v>
      </c>
      <c r="F48" s="138">
        <v>0</v>
      </c>
      <c r="G48" s="138">
        <v>0</v>
      </c>
      <c r="H48" s="138">
        <v>0</v>
      </c>
      <c r="I48" s="138">
        <v>0</v>
      </c>
      <c r="J48" s="138">
        <v>0</v>
      </c>
      <c r="K48" s="138">
        <v>0</v>
      </c>
      <c r="L48" s="138">
        <v>0</v>
      </c>
      <c r="M48" s="138">
        <v>0</v>
      </c>
    </row>
    <row r="49" spans="1:13" ht="15" customHeight="1">
      <c r="A49" s="138">
        <v>985</v>
      </c>
      <c r="B49" s="138">
        <v>990</v>
      </c>
      <c r="C49" s="138">
        <v>0</v>
      </c>
      <c r="D49" s="138">
        <v>0</v>
      </c>
      <c r="E49" s="138">
        <v>0</v>
      </c>
      <c r="F49" s="138">
        <v>0</v>
      </c>
      <c r="G49" s="138">
        <v>0</v>
      </c>
      <c r="H49" s="138">
        <v>0</v>
      </c>
      <c r="I49" s="138">
        <v>0</v>
      </c>
      <c r="J49" s="138">
        <v>0</v>
      </c>
      <c r="K49" s="138">
        <v>0</v>
      </c>
      <c r="L49" s="138">
        <v>0</v>
      </c>
      <c r="M49" s="138">
        <v>0</v>
      </c>
    </row>
    <row r="50" spans="1:13" ht="15" customHeight="1">
      <c r="A50" s="138">
        <v>990</v>
      </c>
      <c r="B50" s="138">
        <v>995</v>
      </c>
      <c r="C50" s="138">
        <v>0</v>
      </c>
      <c r="D50" s="138">
        <v>0</v>
      </c>
      <c r="E50" s="138">
        <v>0</v>
      </c>
      <c r="F50" s="138">
        <v>0</v>
      </c>
      <c r="G50" s="138">
        <v>0</v>
      </c>
      <c r="H50" s="138">
        <v>0</v>
      </c>
      <c r="I50" s="138">
        <v>0</v>
      </c>
      <c r="J50" s="138">
        <v>0</v>
      </c>
      <c r="K50" s="138">
        <v>0</v>
      </c>
      <c r="L50" s="138">
        <v>0</v>
      </c>
      <c r="M50" s="138">
        <v>0</v>
      </c>
    </row>
    <row r="51" spans="1:13" ht="15" customHeight="1">
      <c r="A51" s="138">
        <v>995</v>
      </c>
      <c r="B51" s="139">
        <v>1000</v>
      </c>
      <c r="C51" s="138">
        <v>0</v>
      </c>
      <c r="D51" s="138">
        <v>0</v>
      </c>
      <c r="E51" s="138">
        <v>0</v>
      </c>
      <c r="F51" s="138">
        <v>0</v>
      </c>
      <c r="G51" s="138">
        <v>0</v>
      </c>
      <c r="H51" s="138">
        <v>0</v>
      </c>
      <c r="I51" s="138">
        <v>0</v>
      </c>
      <c r="J51" s="138">
        <v>0</v>
      </c>
      <c r="K51" s="138">
        <v>0</v>
      </c>
      <c r="L51" s="138">
        <v>0</v>
      </c>
      <c r="M51" s="138">
        <v>0</v>
      </c>
    </row>
    <row r="52" spans="1:13" ht="15" customHeight="1">
      <c r="A52" s="139">
        <v>1000</v>
      </c>
      <c r="B52" s="139">
        <v>1005</v>
      </c>
      <c r="C52" s="138">
        <v>0</v>
      </c>
      <c r="D52" s="138">
        <v>0</v>
      </c>
      <c r="E52" s="138">
        <v>0</v>
      </c>
      <c r="F52" s="138">
        <v>0</v>
      </c>
      <c r="G52" s="138">
        <v>0</v>
      </c>
      <c r="H52" s="138">
        <v>0</v>
      </c>
      <c r="I52" s="138">
        <v>0</v>
      </c>
      <c r="J52" s="138">
        <v>0</v>
      </c>
      <c r="K52" s="138">
        <v>0</v>
      </c>
      <c r="L52" s="138">
        <v>0</v>
      </c>
      <c r="M52" s="138">
        <v>0</v>
      </c>
    </row>
    <row r="53" spans="1:13" ht="15" customHeight="1">
      <c r="A53" s="139">
        <v>1005</v>
      </c>
      <c r="B53" s="139">
        <v>1010</v>
      </c>
      <c r="C53" s="138">
        <v>0</v>
      </c>
      <c r="D53" s="138">
        <v>0</v>
      </c>
      <c r="E53" s="138">
        <v>0</v>
      </c>
      <c r="F53" s="138">
        <v>0</v>
      </c>
      <c r="G53" s="138">
        <v>0</v>
      </c>
      <c r="H53" s="138">
        <v>0</v>
      </c>
      <c r="I53" s="138">
        <v>0</v>
      </c>
      <c r="J53" s="138">
        <v>0</v>
      </c>
      <c r="K53" s="138">
        <v>0</v>
      </c>
      <c r="L53" s="138">
        <v>0</v>
      </c>
      <c r="M53" s="138">
        <v>0</v>
      </c>
    </row>
    <row r="54" spans="1:13" ht="15" customHeight="1">
      <c r="A54" s="139">
        <v>1010</v>
      </c>
      <c r="B54" s="139">
        <v>1015</v>
      </c>
      <c r="C54" s="138">
        <v>0</v>
      </c>
      <c r="D54" s="138">
        <v>0</v>
      </c>
      <c r="E54" s="138">
        <v>0</v>
      </c>
      <c r="F54" s="138">
        <v>0</v>
      </c>
      <c r="G54" s="138">
        <v>0</v>
      </c>
      <c r="H54" s="138">
        <v>0</v>
      </c>
      <c r="I54" s="138">
        <v>0</v>
      </c>
      <c r="J54" s="138">
        <v>0</v>
      </c>
      <c r="K54" s="138">
        <v>0</v>
      </c>
      <c r="L54" s="138">
        <v>0</v>
      </c>
      <c r="M54" s="138">
        <v>0</v>
      </c>
    </row>
    <row r="55" spans="1:13" ht="15" customHeight="1">
      <c r="A55" s="139">
        <v>1015</v>
      </c>
      <c r="B55" s="139">
        <v>1020</v>
      </c>
      <c r="C55" s="138">
        <v>0</v>
      </c>
      <c r="D55" s="138">
        <v>0</v>
      </c>
      <c r="E55" s="138">
        <v>0</v>
      </c>
      <c r="F55" s="138">
        <v>0</v>
      </c>
      <c r="G55" s="138">
        <v>0</v>
      </c>
      <c r="H55" s="138">
        <v>0</v>
      </c>
      <c r="I55" s="138">
        <v>0</v>
      </c>
      <c r="J55" s="138">
        <v>0</v>
      </c>
      <c r="K55" s="138">
        <v>0</v>
      </c>
      <c r="L55" s="138">
        <v>0</v>
      </c>
      <c r="M55" s="138">
        <v>0</v>
      </c>
    </row>
    <row r="56" spans="1:13" ht="15" customHeight="1">
      <c r="A56" s="139">
        <v>1020</v>
      </c>
      <c r="B56" s="139">
        <v>1025</v>
      </c>
      <c r="C56" s="138">
        <v>0</v>
      </c>
      <c r="D56" s="138">
        <v>0</v>
      </c>
      <c r="E56" s="138">
        <v>0</v>
      </c>
      <c r="F56" s="138">
        <v>0</v>
      </c>
      <c r="G56" s="138">
        <v>0</v>
      </c>
      <c r="H56" s="138">
        <v>0</v>
      </c>
      <c r="I56" s="138">
        <v>0</v>
      </c>
      <c r="J56" s="138">
        <v>0</v>
      </c>
      <c r="K56" s="138">
        <v>0</v>
      </c>
      <c r="L56" s="138">
        <v>0</v>
      </c>
      <c r="M56" s="138">
        <v>0</v>
      </c>
    </row>
    <row r="57" spans="1:13" ht="15" customHeight="1">
      <c r="A57" s="139">
        <v>1025</v>
      </c>
      <c r="B57" s="139">
        <v>1030</v>
      </c>
      <c r="C57" s="138">
        <v>0</v>
      </c>
      <c r="D57" s="138">
        <v>0</v>
      </c>
      <c r="E57" s="138">
        <v>0</v>
      </c>
      <c r="F57" s="138">
        <v>0</v>
      </c>
      <c r="G57" s="138">
        <v>0</v>
      </c>
      <c r="H57" s="138">
        <v>0</v>
      </c>
      <c r="I57" s="138">
        <v>0</v>
      </c>
      <c r="J57" s="138">
        <v>0</v>
      </c>
      <c r="K57" s="138">
        <v>0</v>
      </c>
      <c r="L57" s="138">
        <v>0</v>
      </c>
      <c r="M57" s="138">
        <v>0</v>
      </c>
    </row>
    <row r="58" spans="1:13" ht="15" customHeight="1">
      <c r="A58" s="139">
        <v>1030</v>
      </c>
      <c r="B58" s="139">
        <v>1035</v>
      </c>
      <c r="C58" s="138">
        <v>0</v>
      </c>
      <c r="D58" s="138">
        <v>0</v>
      </c>
      <c r="E58" s="138">
        <v>0</v>
      </c>
      <c r="F58" s="138">
        <v>0</v>
      </c>
      <c r="G58" s="138">
        <v>0</v>
      </c>
      <c r="H58" s="138">
        <v>0</v>
      </c>
      <c r="I58" s="138">
        <v>0</v>
      </c>
      <c r="J58" s="138">
        <v>0</v>
      </c>
      <c r="K58" s="138">
        <v>0</v>
      </c>
      <c r="L58" s="138">
        <v>0</v>
      </c>
      <c r="M58" s="138">
        <v>0</v>
      </c>
    </row>
    <row r="59" spans="1:13" ht="15" customHeight="1">
      <c r="A59" s="139">
        <v>1035</v>
      </c>
      <c r="B59" s="139">
        <v>1040</v>
      </c>
      <c r="C59" s="138">
        <v>0</v>
      </c>
      <c r="D59" s="138">
        <v>0</v>
      </c>
      <c r="E59" s="138">
        <v>0</v>
      </c>
      <c r="F59" s="138">
        <v>0</v>
      </c>
      <c r="G59" s="138">
        <v>0</v>
      </c>
      <c r="H59" s="138">
        <v>0</v>
      </c>
      <c r="I59" s="138">
        <v>0</v>
      </c>
      <c r="J59" s="138">
        <v>0</v>
      </c>
      <c r="K59" s="138">
        <v>0</v>
      </c>
      <c r="L59" s="138">
        <v>0</v>
      </c>
      <c r="M59" s="138">
        <v>0</v>
      </c>
    </row>
    <row r="60" spans="1:13" ht="15" customHeight="1">
      <c r="A60" s="139">
        <v>1040</v>
      </c>
      <c r="B60" s="139">
        <v>1045</v>
      </c>
      <c r="C60" s="138">
        <v>0</v>
      </c>
      <c r="D60" s="138">
        <v>0</v>
      </c>
      <c r="E60" s="138">
        <v>0</v>
      </c>
      <c r="F60" s="138">
        <v>0</v>
      </c>
      <c r="G60" s="138">
        <v>0</v>
      </c>
      <c r="H60" s="138">
        <v>0</v>
      </c>
      <c r="I60" s="138">
        <v>0</v>
      </c>
      <c r="J60" s="138">
        <v>0</v>
      </c>
      <c r="K60" s="138">
        <v>0</v>
      </c>
      <c r="L60" s="138">
        <v>0</v>
      </c>
      <c r="M60" s="138">
        <v>0</v>
      </c>
    </row>
    <row r="61" spans="1:13" ht="15" customHeight="1">
      <c r="A61" s="139">
        <v>1045</v>
      </c>
      <c r="B61" s="139">
        <v>1050</v>
      </c>
      <c r="C61" s="138">
        <v>0</v>
      </c>
      <c r="D61" s="138">
        <v>0</v>
      </c>
      <c r="E61" s="138">
        <v>0</v>
      </c>
      <c r="F61" s="138">
        <v>0</v>
      </c>
      <c r="G61" s="138">
        <v>0</v>
      </c>
      <c r="H61" s="138">
        <v>0</v>
      </c>
      <c r="I61" s="138">
        <v>0</v>
      </c>
      <c r="J61" s="138">
        <v>0</v>
      </c>
      <c r="K61" s="138">
        <v>0</v>
      </c>
      <c r="L61" s="138">
        <v>0</v>
      </c>
      <c r="M61" s="138">
        <v>0</v>
      </c>
    </row>
    <row r="62" spans="1:13" ht="15" customHeight="1">
      <c r="A62" s="139">
        <v>1050</v>
      </c>
      <c r="B62" s="139">
        <v>1055</v>
      </c>
      <c r="C62" s="138">
        <v>0</v>
      </c>
      <c r="D62" s="138">
        <v>0</v>
      </c>
      <c r="E62" s="138">
        <v>0</v>
      </c>
      <c r="F62" s="138">
        <v>0</v>
      </c>
      <c r="G62" s="138">
        <v>0</v>
      </c>
      <c r="H62" s="138">
        <v>0</v>
      </c>
      <c r="I62" s="138">
        <v>0</v>
      </c>
      <c r="J62" s="138">
        <v>0</v>
      </c>
      <c r="K62" s="138">
        <v>0</v>
      </c>
      <c r="L62" s="138">
        <v>0</v>
      </c>
      <c r="M62" s="138">
        <v>0</v>
      </c>
    </row>
    <row r="63" spans="1:13" ht="15" customHeight="1">
      <c r="A63" s="139">
        <v>1055</v>
      </c>
      <c r="B63" s="139">
        <v>1060</v>
      </c>
      <c r="C63" s="138">
        <v>0</v>
      </c>
      <c r="D63" s="138">
        <v>0</v>
      </c>
      <c r="E63" s="138">
        <v>0</v>
      </c>
      <c r="F63" s="138">
        <v>0</v>
      </c>
      <c r="G63" s="138">
        <v>0</v>
      </c>
      <c r="H63" s="138">
        <v>0</v>
      </c>
      <c r="I63" s="138">
        <v>0</v>
      </c>
      <c r="J63" s="138">
        <v>0</v>
      </c>
      <c r="K63" s="138">
        <v>0</v>
      </c>
      <c r="L63" s="138">
        <v>0</v>
      </c>
      <c r="M63" s="138">
        <v>0</v>
      </c>
    </row>
    <row r="64" spans="1:13" ht="15" customHeight="1">
      <c r="A64" s="139">
        <v>1060</v>
      </c>
      <c r="B64" s="139">
        <v>1065</v>
      </c>
      <c r="C64" s="139">
        <v>1040</v>
      </c>
      <c r="D64" s="138">
        <v>0</v>
      </c>
      <c r="E64" s="138">
        <v>0</v>
      </c>
      <c r="F64" s="138">
        <v>0</v>
      </c>
      <c r="G64" s="138">
        <v>0</v>
      </c>
      <c r="H64" s="138">
        <v>0</v>
      </c>
      <c r="I64" s="138">
        <v>0</v>
      </c>
      <c r="J64" s="138">
        <v>0</v>
      </c>
      <c r="K64" s="138">
        <v>0</v>
      </c>
      <c r="L64" s="138">
        <v>0</v>
      </c>
      <c r="M64" s="138">
        <v>0</v>
      </c>
    </row>
    <row r="65" spans="1:13" ht="15" customHeight="1">
      <c r="A65" s="139">
        <v>1065</v>
      </c>
      <c r="B65" s="139">
        <v>1070</v>
      </c>
      <c r="C65" s="139">
        <v>1110</v>
      </c>
      <c r="D65" s="138">
        <v>0</v>
      </c>
      <c r="E65" s="138">
        <v>0</v>
      </c>
      <c r="F65" s="138">
        <v>0</v>
      </c>
      <c r="G65" s="138">
        <v>0</v>
      </c>
      <c r="H65" s="138">
        <v>0</v>
      </c>
      <c r="I65" s="138">
        <v>0</v>
      </c>
      <c r="J65" s="138">
        <v>0</v>
      </c>
      <c r="K65" s="138">
        <v>0</v>
      </c>
      <c r="L65" s="138">
        <v>0</v>
      </c>
      <c r="M65" s="138">
        <v>0</v>
      </c>
    </row>
    <row r="66" spans="1:13" ht="15" customHeight="1">
      <c r="A66" s="139">
        <v>1070</v>
      </c>
      <c r="B66" s="139">
        <v>1075</v>
      </c>
      <c r="C66" s="139">
        <v>1180</v>
      </c>
      <c r="D66" s="138">
        <v>0</v>
      </c>
      <c r="E66" s="138">
        <v>0</v>
      </c>
      <c r="F66" s="138">
        <v>0</v>
      </c>
      <c r="G66" s="138">
        <v>0</v>
      </c>
      <c r="H66" s="138">
        <v>0</v>
      </c>
      <c r="I66" s="138">
        <v>0</v>
      </c>
      <c r="J66" s="138">
        <v>0</v>
      </c>
      <c r="K66" s="138">
        <v>0</v>
      </c>
      <c r="L66" s="138">
        <v>0</v>
      </c>
      <c r="M66" s="138">
        <v>0</v>
      </c>
    </row>
    <row r="67" spans="1:13" ht="15" customHeight="1">
      <c r="A67" s="139">
        <v>1075</v>
      </c>
      <c r="B67" s="139">
        <v>1080</v>
      </c>
      <c r="C67" s="139">
        <v>1250</v>
      </c>
      <c r="D67" s="138">
        <v>0</v>
      </c>
      <c r="E67" s="138">
        <v>0</v>
      </c>
      <c r="F67" s="138">
        <v>0</v>
      </c>
      <c r="G67" s="138">
        <v>0</v>
      </c>
      <c r="H67" s="138">
        <v>0</v>
      </c>
      <c r="I67" s="138">
        <v>0</v>
      </c>
      <c r="J67" s="138">
        <v>0</v>
      </c>
      <c r="K67" s="138">
        <v>0</v>
      </c>
      <c r="L67" s="138">
        <v>0</v>
      </c>
      <c r="M67" s="138">
        <v>0</v>
      </c>
    </row>
    <row r="68" spans="1:13" ht="15" customHeight="1">
      <c r="A68" s="139">
        <v>1080</v>
      </c>
      <c r="B68" s="139">
        <v>1085</v>
      </c>
      <c r="C68" s="139">
        <v>1320</v>
      </c>
      <c r="D68" s="138">
        <v>0</v>
      </c>
      <c r="E68" s="138">
        <v>0</v>
      </c>
      <c r="F68" s="138">
        <v>0</v>
      </c>
      <c r="G68" s="138">
        <v>0</v>
      </c>
      <c r="H68" s="138">
        <v>0</v>
      </c>
      <c r="I68" s="138">
        <v>0</v>
      </c>
      <c r="J68" s="138">
        <v>0</v>
      </c>
      <c r="K68" s="138">
        <v>0</v>
      </c>
      <c r="L68" s="138">
        <v>0</v>
      </c>
      <c r="M68" s="138">
        <v>0</v>
      </c>
    </row>
    <row r="69" spans="1:13" ht="15" customHeight="1">
      <c r="A69" s="139">
        <v>1085</v>
      </c>
      <c r="B69" s="139">
        <v>1090</v>
      </c>
      <c r="C69" s="139">
        <v>1390</v>
      </c>
      <c r="D69" s="138">
        <v>0</v>
      </c>
      <c r="E69" s="138">
        <v>0</v>
      </c>
      <c r="F69" s="138">
        <v>0</v>
      </c>
      <c r="G69" s="138">
        <v>0</v>
      </c>
      <c r="H69" s="138">
        <v>0</v>
      </c>
      <c r="I69" s="138">
        <v>0</v>
      </c>
      <c r="J69" s="138">
        <v>0</v>
      </c>
      <c r="K69" s="138">
        <v>0</v>
      </c>
      <c r="L69" s="138">
        <v>0</v>
      </c>
      <c r="M69" s="138">
        <v>0</v>
      </c>
    </row>
    <row r="70" spans="1:13" ht="15" customHeight="1">
      <c r="A70" s="139">
        <v>1090</v>
      </c>
      <c r="B70" s="139">
        <v>1095</v>
      </c>
      <c r="C70" s="139">
        <v>1460</v>
      </c>
      <c r="D70" s="138">
        <v>0</v>
      </c>
      <c r="E70" s="138">
        <v>0</v>
      </c>
      <c r="F70" s="138">
        <v>0</v>
      </c>
      <c r="G70" s="138">
        <v>0</v>
      </c>
      <c r="H70" s="138">
        <v>0</v>
      </c>
      <c r="I70" s="138">
        <v>0</v>
      </c>
      <c r="J70" s="138">
        <v>0</v>
      </c>
      <c r="K70" s="138">
        <v>0</v>
      </c>
      <c r="L70" s="138">
        <v>0</v>
      </c>
      <c r="M70" s="138">
        <v>0</v>
      </c>
    </row>
    <row r="71" spans="1:13" ht="15" customHeight="1">
      <c r="A71" s="139">
        <v>1095</v>
      </c>
      <c r="B71" s="139">
        <v>1100</v>
      </c>
      <c r="C71" s="139">
        <v>1530</v>
      </c>
      <c r="D71" s="138">
        <v>0</v>
      </c>
      <c r="E71" s="138">
        <v>0</v>
      </c>
      <c r="F71" s="138">
        <v>0</v>
      </c>
      <c r="G71" s="138">
        <v>0</v>
      </c>
      <c r="H71" s="138">
        <v>0</v>
      </c>
      <c r="I71" s="138">
        <v>0</v>
      </c>
      <c r="J71" s="138">
        <v>0</v>
      </c>
      <c r="K71" s="138">
        <v>0</v>
      </c>
      <c r="L71" s="138">
        <v>0</v>
      </c>
      <c r="M71" s="138">
        <v>0</v>
      </c>
    </row>
    <row r="72" spans="1:13" ht="15" customHeight="1">
      <c r="A72" s="139">
        <v>1100</v>
      </c>
      <c r="B72" s="139">
        <v>1105</v>
      </c>
      <c r="C72" s="139">
        <v>1600</v>
      </c>
      <c r="D72" s="138">
        <v>0</v>
      </c>
      <c r="E72" s="138">
        <v>0</v>
      </c>
      <c r="F72" s="138">
        <v>0</v>
      </c>
      <c r="G72" s="138">
        <v>0</v>
      </c>
      <c r="H72" s="138">
        <v>0</v>
      </c>
      <c r="I72" s="138">
        <v>0</v>
      </c>
      <c r="J72" s="138">
        <v>0</v>
      </c>
      <c r="K72" s="138">
        <v>0</v>
      </c>
      <c r="L72" s="138">
        <v>0</v>
      </c>
      <c r="M72" s="138">
        <v>0</v>
      </c>
    </row>
    <row r="73" spans="1:13" ht="15" customHeight="1">
      <c r="A73" s="139">
        <v>1105</v>
      </c>
      <c r="B73" s="139">
        <v>1110</v>
      </c>
      <c r="C73" s="139">
        <v>1670</v>
      </c>
      <c r="D73" s="138">
        <v>0</v>
      </c>
      <c r="E73" s="138">
        <v>0</v>
      </c>
      <c r="F73" s="138">
        <v>0</v>
      </c>
      <c r="G73" s="138">
        <v>0</v>
      </c>
      <c r="H73" s="138">
        <v>0</v>
      </c>
      <c r="I73" s="138">
        <v>0</v>
      </c>
      <c r="J73" s="138">
        <v>0</v>
      </c>
      <c r="K73" s="138">
        <v>0</v>
      </c>
      <c r="L73" s="138">
        <v>0</v>
      </c>
      <c r="M73" s="138">
        <v>0</v>
      </c>
    </row>
    <row r="74" spans="1:13" ht="15" customHeight="1">
      <c r="A74" s="139">
        <v>1110</v>
      </c>
      <c r="B74" s="139">
        <v>1115</v>
      </c>
      <c r="C74" s="139">
        <v>1740</v>
      </c>
      <c r="D74" s="138">
        <v>0</v>
      </c>
      <c r="E74" s="138">
        <v>0</v>
      </c>
      <c r="F74" s="138">
        <v>0</v>
      </c>
      <c r="G74" s="138">
        <v>0</v>
      </c>
      <c r="H74" s="138">
        <v>0</v>
      </c>
      <c r="I74" s="138">
        <v>0</v>
      </c>
      <c r="J74" s="138">
        <v>0</v>
      </c>
      <c r="K74" s="138">
        <v>0</v>
      </c>
      <c r="L74" s="138">
        <v>0</v>
      </c>
      <c r="M74" s="138">
        <v>0</v>
      </c>
    </row>
    <row r="75" spans="1:13" ht="15" customHeight="1">
      <c r="A75" s="139">
        <v>1115</v>
      </c>
      <c r="B75" s="139">
        <v>1120</v>
      </c>
      <c r="C75" s="139">
        <v>1810</v>
      </c>
      <c r="D75" s="138">
        <v>0</v>
      </c>
      <c r="E75" s="138">
        <v>0</v>
      </c>
      <c r="F75" s="138">
        <v>0</v>
      </c>
      <c r="G75" s="138">
        <v>0</v>
      </c>
      <c r="H75" s="138">
        <v>0</v>
      </c>
      <c r="I75" s="138">
        <v>0</v>
      </c>
      <c r="J75" s="138">
        <v>0</v>
      </c>
      <c r="K75" s="138">
        <v>0</v>
      </c>
      <c r="L75" s="138">
        <v>0</v>
      </c>
      <c r="M75" s="138">
        <v>0</v>
      </c>
    </row>
    <row r="76" spans="1:13" ht="15" customHeight="1">
      <c r="A76" s="139">
        <v>1120</v>
      </c>
      <c r="B76" s="139">
        <v>1125</v>
      </c>
      <c r="C76" s="139">
        <v>1880</v>
      </c>
      <c r="D76" s="138">
        <v>0</v>
      </c>
      <c r="E76" s="138">
        <v>0</v>
      </c>
      <c r="F76" s="138">
        <v>0</v>
      </c>
      <c r="G76" s="138">
        <v>0</v>
      </c>
      <c r="H76" s="138">
        <v>0</v>
      </c>
      <c r="I76" s="138">
        <v>0</v>
      </c>
      <c r="J76" s="138">
        <v>0</v>
      </c>
      <c r="K76" s="138">
        <v>0</v>
      </c>
      <c r="L76" s="138">
        <v>0</v>
      </c>
      <c r="M76" s="138">
        <v>0</v>
      </c>
    </row>
    <row r="77" spans="1:13" ht="15" customHeight="1">
      <c r="A77" s="139">
        <v>1125</v>
      </c>
      <c r="B77" s="139">
        <v>1130</v>
      </c>
      <c r="C77" s="139">
        <v>1950</v>
      </c>
      <c r="D77" s="138">
        <v>0</v>
      </c>
      <c r="E77" s="138">
        <v>0</v>
      </c>
      <c r="F77" s="138">
        <v>0</v>
      </c>
      <c r="G77" s="138">
        <v>0</v>
      </c>
      <c r="H77" s="138">
        <v>0</v>
      </c>
      <c r="I77" s="138">
        <v>0</v>
      </c>
      <c r="J77" s="138">
        <v>0</v>
      </c>
      <c r="K77" s="138">
        <v>0</v>
      </c>
      <c r="L77" s="138">
        <v>0</v>
      </c>
      <c r="M77" s="138">
        <v>0</v>
      </c>
    </row>
    <row r="78" spans="1:13" ht="15" customHeight="1">
      <c r="A78" s="139">
        <v>1130</v>
      </c>
      <c r="B78" s="139">
        <v>1135</v>
      </c>
      <c r="C78" s="139">
        <v>2020</v>
      </c>
      <c r="D78" s="138">
        <v>0</v>
      </c>
      <c r="E78" s="138">
        <v>0</v>
      </c>
      <c r="F78" s="138">
        <v>0</v>
      </c>
      <c r="G78" s="138">
        <v>0</v>
      </c>
      <c r="H78" s="138">
        <v>0</v>
      </c>
      <c r="I78" s="138">
        <v>0</v>
      </c>
      <c r="J78" s="138">
        <v>0</v>
      </c>
      <c r="K78" s="138">
        <v>0</v>
      </c>
      <c r="L78" s="138">
        <v>0</v>
      </c>
      <c r="M78" s="138">
        <v>0</v>
      </c>
    </row>
    <row r="79" spans="1:13" ht="15" customHeight="1">
      <c r="A79" s="139">
        <v>1135</v>
      </c>
      <c r="B79" s="139">
        <v>1140</v>
      </c>
      <c r="C79" s="139">
        <v>2090</v>
      </c>
      <c r="D79" s="138">
        <v>0</v>
      </c>
      <c r="E79" s="138">
        <v>0</v>
      </c>
      <c r="F79" s="138">
        <v>0</v>
      </c>
      <c r="G79" s="138">
        <v>0</v>
      </c>
      <c r="H79" s="138">
        <v>0</v>
      </c>
      <c r="I79" s="138">
        <v>0</v>
      </c>
      <c r="J79" s="138">
        <v>0</v>
      </c>
      <c r="K79" s="138">
        <v>0</v>
      </c>
      <c r="L79" s="138">
        <v>0</v>
      </c>
      <c r="M79" s="138">
        <v>0</v>
      </c>
    </row>
    <row r="80" spans="1:13" ht="15" customHeight="1">
      <c r="A80" s="139">
        <v>1140</v>
      </c>
      <c r="B80" s="139">
        <v>1145</v>
      </c>
      <c r="C80" s="139">
        <v>2160</v>
      </c>
      <c r="D80" s="138">
        <v>0</v>
      </c>
      <c r="E80" s="138">
        <v>0</v>
      </c>
      <c r="F80" s="138">
        <v>0</v>
      </c>
      <c r="G80" s="138">
        <v>0</v>
      </c>
      <c r="H80" s="138">
        <v>0</v>
      </c>
      <c r="I80" s="138">
        <v>0</v>
      </c>
      <c r="J80" s="138">
        <v>0</v>
      </c>
      <c r="K80" s="138">
        <v>0</v>
      </c>
      <c r="L80" s="138">
        <v>0</v>
      </c>
      <c r="M80" s="138">
        <v>0</v>
      </c>
    </row>
    <row r="81" spans="1:13" ht="15" customHeight="1">
      <c r="A81" s="139">
        <v>1145</v>
      </c>
      <c r="B81" s="139">
        <v>1150</v>
      </c>
      <c r="C81" s="139">
        <v>2230</v>
      </c>
      <c r="D81" s="138">
        <v>0</v>
      </c>
      <c r="E81" s="138">
        <v>0</v>
      </c>
      <c r="F81" s="138">
        <v>0</v>
      </c>
      <c r="G81" s="138">
        <v>0</v>
      </c>
      <c r="H81" s="138">
        <v>0</v>
      </c>
      <c r="I81" s="138">
        <v>0</v>
      </c>
      <c r="J81" s="138">
        <v>0</v>
      </c>
      <c r="K81" s="138">
        <v>0</v>
      </c>
      <c r="L81" s="138">
        <v>0</v>
      </c>
      <c r="M81" s="138">
        <v>0</v>
      </c>
    </row>
    <row r="82" spans="1:13" ht="15" customHeight="1">
      <c r="A82" s="139">
        <v>1150</v>
      </c>
      <c r="B82" s="139">
        <v>1155</v>
      </c>
      <c r="C82" s="139">
        <v>2300</v>
      </c>
      <c r="D82" s="138">
        <v>0</v>
      </c>
      <c r="E82" s="138">
        <v>0</v>
      </c>
      <c r="F82" s="138">
        <v>0</v>
      </c>
      <c r="G82" s="138">
        <v>0</v>
      </c>
      <c r="H82" s="138">
        <v>0</v>
      </c>
      <c r="I82" s="138">
        <v>0</v>
      </c>
      <c r="J82" s="138">
        <v>0</v>
      </c>
      <c r="K82" s="138">
        <v>0</v>
      </c>
      <c r="L82" s="138">
        <v>0</v>
      </c>
      <c r="M82" s="138">
        <v>0</v>
      </c>
    </row>
    <row r="83" spans="1:13" ht="15" customHeight="1">
      <c r="A83" s="139">
        <v>1155</v>
      </c>
      <c r="B83" s="139">
        <v>1160</v>
      </c>
      <c r="C83" s="139">
        <v>2370</v>
      </c>
      <c r="D83" s="138">
        <v>0</v>
      </c>
      <c r="E83" s="138">
        <v>0</v>
      </c>
      <c r="F83" s="138">
        <v>0</v>
      </c>
      <c r="G83" s="138">
        <v>0</v>
      </c>
      <c r="H83" s="138">
        <v>0</v>
      </c>
      <c r="I83" s="138">
        <v>0</v>
      </c>
      <c r="J83" s="138">
        <v>0</v>
      </c>
      <c r="K83" s="138">
        <v>0</v>
      </c>
      <c r="L83" s="138">
        <v>0</v>
      </c>
      <c r="M83" s="138">
        <v>0</v>
      </c>
    </row>
    <row r="84" spans="1:13" ht="15" customHeight="1">
      <c r="A84" s="139">
        <v>1160</v>
      </c>
      <c r="B84" s="139">
        <v>1165</v>
      </c>
      <c r="C84" s="139">
        <v>2440</v>
      </c>
      <c r="D84" s="138">
        <v>0</v>
      </c>
      <c r="E84" s="138">
        <v>0</v>
      </c>
      <c r="F84" s="138">
        <v>0</v>
      </c>
      <c r="G84" s="138">
        <v>0</v>
      </c>
      <c r="H84" s="138">
        <v>0</v>
      </c>
      <c r="I84" s="138">
        <v>0</v>
      </c>
      <c r="J84" s="138">
        <v>0</v>
      </c>
      <c r="K84" s="138">
        <v>0</v>
      </c>
      <c r="L84" s="138">
        <v>0</v>
      </c>
      <c r="M84" s="138">
        <v>0</v>
      </c>
    </row>
    <row r="85" spans="1:13" ht="15" customHeight="1">
      <c r="A85" s="139">
        <v>1165</v>
      </c>
      <c r="B85" s="139">
        <v>1170</v>
      </c>
      <c r="C85" s="139">
        <v>2500</v>
      </c>
      <c r="D85" s="138">
        <v>0</v>
      </c>
      <c r="E85" s="138">
        <v>0</v>
      </c>
      <c r="F85" s="138">
        <v>0</v>
      </c>
      <c r="G85" s="138">
        <v>0</v>
      </c>
      <c r="H85" s="138">
        <v>0</v>
      </c>
      <c r="I85" s="138">
        <v>0</v>
      </c>
      <c r="J85" s="138">
        <v>0</v>
      </c>
      <c r="K85" s="138">
        <v>0</v>
      </c>
      <c r="L85" s="138">
        <v>0</v>
      </c>
      <c r="M85" s="138">
        <v>0</v>
      </c>
    </row>
    <row r="86" spans="1:13" ht="15" customHeight="1">
      <c r="A86" s="139">
        <v>1170</v>
      </c>
      <c r="B86" s="139">
        <v>1175</v>
      </c>
      <c r="C86" s="139">
        <v>2570</v>
      </c>
      <c r="D86" s="138">
        <v>0</v>
      </c>
      <c r="E86" s="138">
        <v>0</v>
      </c>
      <c r="F86" s="138">
        <v>0</v>
      </c>
      <c r="G86" s="138">
        <v>0</v>
      </c>
      <c r="H86" s="138">
        <v>0</v>
      </c>
      <c r="I86" s="138">
        <v>0</v>
      </c>
      <c r="J86" s="138">
        <v>0</v>
      </c>
      <c r="K86" s="138">
        <v>0</v>
      </c>
      <c r="L86" s="138">
        <v>0</v>
      </c>
      <c r="M86" s="138">
        <v>0</v>
      </c>
    </row>
    <row r="87" spans="1:13" ht="15" customHeight="1">
      <c r="A87" s="139">
        <v>1175</v>
      </c>
      <c r="B87" s="139">
        <v>1180</v>
      </c>
      <c r="C87" s="139">
        <v>2640</v>
      </c>
      <c r="D87" s="138">
        <v>0</v>
      </c>
      <c r="E87" s="138">
        <v>0</v>
      </c>
      <c r="F87" s="138">
        <v>0</v>
      </c>
      <c r="G87" s="138">
        <v>0</v>
      </c>
      <c r="H87" s="138">
        <v>0</v>
      </c>
      <c r="I87" s="138">
        <v>0</v>
      </c>
      <c r="J87" s="138">
        <v>0</v>
      </c>
      <c r="K87" s="138">
        <v>0</v>
      </c>
      <c r="L87" s="138">
        <v>0</v>
      </c>
      <c r="M87" s="138">
        <v>0</v>
      </c>
    </row>
    <row r="88" spans="1:13" ht="15" customHeight="1">
      <c r="A88" s="139">
        <v>1180</v>
      </c>
      <c r="B88" s="139">
        <v>1185</v>
      </c>
      <c r="C88" s="139">
        <v>2710</v>
      </c>
      <c r="D88" s="138">
        <v>0</v>
      </c>
      <c r="E88" s="138">
        <v>0</v>
      </c>
      <c r="F88" s="138">
        <v>0</v>
      </c>
      <c r="G88" s="138">
        <v>0</v>
      </c>
      <c r="H88" s="138">
        <v>0</v>
      </c>
      <c r="I88" s="138">
        <v>0</v>
      </c>
      <c r="J88" s="138">
        <v>0</v>
      </c>
      <c r="K88" s="138">
        <v>0</v>
      </c>
      <c r="L88" s="138">
        <v>0</v>
      </c>
      <c r="M88" s="138">
        <v>0</v>
      </c>
    </row>
    <row r="89" spans="1:13" ht="15" customHeight="1">
      <c r="A89" s="139">
        <v>1185</v>
      </c>
      <c r="B89" s="139">
        <v>1190</v>
      </c>
      <c r="C89" s="139">
        <v>2780</v>
      </c>
      <c r="D89" s="138">
        <v>0</v>
      </c>
      <c r="E89" s="138">
        <v>0</v>
      </c>
      <c r="F89" s="138">
        <v>0</v>
      </c>
      <c r="G89" s="138">
        <v>0</v>
      </c>
      <c r="H89" s="138">
        <v>0</v>
      </c>
      <c r="I89" s="138">
        <v>0</v>
      </c>
      <c r="J89" s="138">
        <v>0</v>
      </c>
      <c r="K89" s="138">
        <v>0</v>
      </c>
      <c r="L89" s="138">
        <v>0</v>
      </c>
      <c r="M89" s="138">
        <v>0</v>
      </c>
    </row>
    <row r="90" spans="1:13" ht="15" customHeight="1">
      <c r="A90" s="139">
        <v>1190</v>
      </c>
      <c r="B90" s="139">
        <v>1195</v>
      </c>
      <c r="C90" s="139">
        <v>2850</v>
      </c>
      <c r="D90" s="138">
        <v>0</v>
      </c>
      <c r="E90" s="138">
        <v>0</v>
      </c>
      <c r="F90" s="138">
        <v>0</v>
      </c>
      <c r="G90" s="138">
        <v>0</v>
      </c>
      <c r="H90" s="138">
        <v>0</v>
      </c>
      <c r="I90" s="138">
        <v>0</v>
      </c>
      <c r="J90" s="138">
        <v>0</v>
      </c>
      <c r="K90" s="138">
        <v>0</v>
      </c>
      <c r="L90" s="138">
        <v>0</v>
      </c>
      <c r="M90" s="138">
        <v>0</v>
      </c>
    </row>
    <row r="91" spans="1:13" ht="15" customHeight="1">
      <c r="A91" s="139">
        <v>1195</v>
      </c>
      <c r="B91" s="139">
        <v>1200</v>
      </c>
      <c r="C91" s="139">
        <v>2920</v>
      </c>
      <c r="D91" s="138">
        <v>0</v>
      </c>
      <c r="E91" s="138">
        <v>0</v>
      </c>
      <c r="F91" s="138">
        <v>0</v>
      </c>
      <c r="G91" s="138">
        <v>0</v>
      </c>
      <c r="H91" s="138">
        <v>0</v>
      </c>
      <c r="I91" s="138">
        <v>0</v>
      </c>
      <c r="J91" s="138">
        <v>0</v>
      </c>
      <c r="K91" s="138">
        <v>0</v>
      </c>
      <c r="L91" s="138">
        <v>0</v>
      </c>
      <c r="M91" s="138">
        <v>0</v>
      </c>
    </row>
    <row r="92" spans="1:13" ht="15" customHeight="1">
      <c r="A92" s="139">
        <v>1200</v>
      </c>
      <c r="B92" s="139">
        <v>1205</v>
      </c>
      <c r="C92" s="139">
        <v>2990</v>
      </c>
      <c r="D92" s="138">
        <v>0</v>
      </c>
      <c r="E92" s="138">
        <v>0</v>
      </c>
      <c r="F92" s="138">
        <v>0</v>
      </c>
      <c r="G92" s="138">
        <v>0</v>
      </c>
      <c r="H92" s="138">
        <v>0</v>
      </c>
      <c r="I92" s="138">
        <v>0</v>
      </c>
      <c r="J92" s="138">
        <v>0</v>
      </c>
      <c r="K92" s="138">
        <v>0</v>
      </c>
      <c r="L92" s="138">
        <v>0</v>
      </c>
      <c r="M92" s="138">
        <v>0</v>
      </c>
    </row>
    <row r="93" spans="1:13" ht="15" customHeight="1">
      <c r="A93" s="139">
        <v>1205</v>
      </c>
      <c r="B93" s="139">
        <v>1210</v>
      </c>
      <c r="C93" s="139">
        <v>3060</v>
      </c>
      <c r="D93" s="138">
        <v>0</v>
      </c>
      <c r="E93" s="138">
        <v>0</v>
      </c>
      <c r="F93" s="138">
        <v>0</v>
      </c>
      <c r="G93" s="138">
        <v>0</v>
      </c>
      <c r="H93" s="138">
        <v>0</v>
      </c>
      <c r="I93" s="138">
        <v>0</v>
      </c>
      <c r="J93" s="138">
        <v>0</v>
      </c>
      <c r="K93" s="138">
        <v>0</v>
      </c>
      <c r="L93" s="138">
        <v>0</v>
      </c>
      <c r="M93" s="138">
        <v>0</v>
      </c>
    </row>
    <row r="94" spans="1:13" ht="15" customHeight="1">
      <c r="A94" s="139">
        <v>1210</v>
      </c>
      <c r="B94" s="139">
        <v>1215</v>
      </c>
      <c r="C94" s="139">
        <v>3130</v>
      </c>
      <c r="D94" s="138">
        <v>0</v>
      </c>
      <c r="E94" s="138">
        <v>0</v>
      </c>
      <c r="F94" s="138">
        <v>0</v>
      </c>
      <c r="G94" s="138">
        <v>0</v>
      </c>
      <c r="H94" s="138">
        <v>0</v>
      </c>
      <c r="I94" s="138">
        <v>0</v>
      </c>
      <c r="J94" s="138">
        <v>0</v>
      </c>
      <c r="K94" s="138">
        <v>0</v>
      </c>
      <c r="L94" s="138">
        <v>0</v>
      </c>
      <c r="M94" s="138">
        <v>0</v>
      </c>
    </row>
    <row r="95" spans="1:13" ht="15" customHeight="1">
      <c r="A95" s="139">
        <v>1215</v>
      </c>
      <c r="B95" s="139">
        <v>1220</v>
      </c>
      <c r="C95" s="139">
        <v>3200</v>
      </c>
      <c r="D95" s="138">
        <v>0</v>
      </c>
      <c r="E95" s="138">
        <v>0</v>
      </c>
      <c r="F95" s="138">
        <v>0</v>
      </c>
      <c r="G95" s="138">
        <v>0</v>
      </c>
      <c r="H95" s="138">
        <v>0</v>
      </c>
      <c r="I95" s="138">
        <v>0</v>
      </c>
      <c r="J95" s="138">
        <v>0</v>
      </c>
      <c r="K95" s="138">
        <v>0</v>
      </c>
      <c r="L95" s="138">
        <v>0</v>
      </c>
      <c r="M95" s="138">
        <v>0</v>
      </c>
    </row>
    <row r="96" spans="1:13" ht="15" customHeight="1">
      <c r="A96" s="139">
        <v>1220</v>
      </c>
      <c r="B96" s="139">
        <v>1225</v>
      </c>
      <c r="C96" s="139">
        <v>3270</v>
      </c>
      <c r="D96" s="138">
        <v>0</v>
      </c>
      <c r="E96" s="138">
        <v>0</v>
      </c>
      <c r="F96" s="138">
        <v>0</v>
      </c>
      <c r="G96" s="138">
        <v>0</v>
      </c>
      <c r="H96" s="138">
        <v>0</v>
      </c>
      <c r="I96" s="138">
        <v>0</v>
      </c>
      <c r="J96" s="138">
        <v>0</v>
      </c>
      <c r="K96" s="138">
        <v>0</v>
      </c>
      <c r="L96" s="138">
        <v>0</v>
      </c>
      <c r="M96" s="138">
        <v>0</v>
      </c>
    </row>
    <row r="97" spans="1:13" ht="15" customHeight="1">
      <c r="A97" s="139">
        <v>1225</v>
      </c>
      <c r="B97" s="139">
        <v>1230</v>
      </c>
      <c r="C97" s="139">
        <v>3340</v>
      </c>
      <c r="D97" s="138">
        <v>0</v>
      </c>
      <c r="E97" s="138">
        <v>0</v>
      </c>
      <c r="F97" s="138">
        <v>0</v>
      </c>
      <c r="G97" s="138">
        <v>0</v>
      </c>
      <c r="H97" s="138">
        <v>0</v>
      </c>
      <c r="I97" s="138">
        <v>0</v>
      </c>
      <c r="J97" s="138">
        <v>0</v>
      </c>
      <c r="K97" s="138">
        <v>0</v>
      </c>
      <c r="L97" s="138">
        <v>0</v>
      </c>
      <c r="M97" s="138">
        <v>0</v>
      </c>
    </row>
    <row r="98" spans="1:13" ht="15" customHeight="1">
      <c r="A98" s="139">
        <v>1230</v>
      </c>
      <c r="B98" s="139">
        <v>1235</v>
      </c>
      <c r="C98" s="139">
        <v>3410</v>
      </c>
      <c r="D98" s="138">
        <v>0</v>
      </c>
      <c r="E98" s="138">
        <v>0</v>
      </c>
      <c r="F98" s="138">
        <v>0</v>
      </c>
      <c r="G98" s="138">
        <v>0</v>
      </c>
      <c r="H98" s="138">
        <v>0</v>
      </c>
      <c r="I98" s="138">
        <v>0</v>
      </c>
      <c r="J98" s="138">
        <v>0</v>
      </c>
      <c r="K98" s="138">
        <v>0</v>
      </c>
      <c r="L98" s="138">
        <v>0</v>
      </c>
      <c r="M98" s="138">
        <v>0</v>
      </c>
    </row>
    <row r="99" spans="1:13" ht="15" customHeight="1">
      <c r="A99" s="139">
        <v>1235</v>
      </c>
      <c r="B99" s="139">
        <v>1240</v>
      </c>
      <c r="C99" s="139">
        <v>3480</v>
      </c>
      <c r="D99" s="138">
        <v>0</v>
      </c>
      <c r="E99" s="138">
        <v>0</v>
      </c>
      <c r="F99" s="138">
        <v>0</v>
      </c>
      <c r="G99" s="138">
        <v>0</v>
      </c>
      <c r="H99" s="138">
        <v>0</v>
      </c>
      <c r="I99" s="138">
        <v>0</v>
      </c>
      <c r="J99" s="138">
        <v>0</v>
      </c>
      <c r="K99" s="138">
        <v>0</v>
      </c>
      <c r="L99" s="138">
        <v>0</v>
      </c>
      <c r="M99" s="138">
        <v>0</v>
      </c>
    </row>
    <row r="100" spans="1:13" ht="15" customHeight="1">
      <c r="A100" s="139">
        <v>1240</v>
      </c>
      <c r="B100" s="139">
        <v>1245</v>
      </c>
      <c r="C100" s="139">
        <v>3550</v>
      </c>
      <c r="D100" s="138">
        <v>0</v>
      </c>
      <c r="E100" s="138">
        <v>0</v>
      </c>
      <c r="F100" s="138">
        <v>0</v>
      </c>
      <c r="G100" s="138">
        <v>0</v>
      </c>
      <c r="H100" s="138">
        <v>0</v>
      </c>
      <c r="I100" s="138">
        <v>0</v>
      </c>
      <c r="J100" s="138">
        <v>0</v>
      </c>
      <c r="K100" s="138">
        <v>0</v>
      </c>
      <c r="L100" s="138">
        <v>0</v>
      </c>
      <c r="M100" s="138">
        <v>0</v>
      </c>
    </row>
    <row r="101" spans="1:13" ht="15" customHeight="1">
      <c r="A101" s="139">
        <v>1245</v>
      </c>
      <c r="B101" s="139">
        <v>1250</v>
      </c>
      <c r="C101" s="139">
        <v>3620</v>
      </c>
      <c r="D101" s="138">
        <v>0</v>
      </c>
      <c r="E101" s="138">
        <v>0</v>
      </c>
      <c r="F101" s="138">
        <v>0</v>
      </c>
      <c r="G101" s="138">
        <v>0</v>
      </c>
      <c r="H101" s="138">
        <v>0</v>
      </c>
      <c r="I101" s="138">
        <v>0</v>
      </c>
      <c r="J101" s="138">
        <v>0</v>
      </c>
      <c r="K101" s="138">
        <v>0</v>
      </c>
      <c r="L101" s="138">
        <v>0</v>
      </c>
      <c r="M101" s="138">
        <v>0</v>
      </c>
    </row>
    <row r="102" spans="1:13" ht="15" customHeight="1">
      <c r="A102" s="139">
        <v>1250</v>
      </c>
      <c r="B102" s="139">
        <v>1255</v>
      </c>
      <c r="C102" s="139">
        <v>3700</v>
      </c>
      <c r="D102" s="138">
        <v>0</v>
      </c>
      <c r="E102" s="138">
        <v>0</v>
      </c>
      <c r="F102" s="138">
        <v>0</v>
      </c>
      <c r="G102" s="138">
        <v>0</v>
      </c>
      <c r="H102" s="138">
        <v>0</v>
      </c>
      <c r="I102" s="138">
        <v>0</v>
      </c>
      <c r="J102" s="138">
        <v>0</v>
      </c>
      <c r="K102" s="138">
        <v>0</v>
      </c>
      <c r="L102" s="138">
        <v>0</v>
      </c>
      <c r="M102" s="138">
        <v>0</v>
      </c>
    </row>
    <row r="103" spans="1:13" ht="15" customHeight="1">
      <c r="A103" s="139">
        <v>1255</v>
      </c>
      <c r="B103" s="139">
        <v>1260</v>
      </c>
      <c r="C103" s="139">
        <v>3810</v>
      </c>
      <c r="D103" s="138">
        <v>0</v>
      </c>
      <c r="E103" s="138">
        <v>0</v>
      </c>
      <c r="F103" s="138">
        <v>0</v>
      </c>
      <c r="G103" s="138">
        <v>0</v>
      </c>
      <c r="H103" s="138">
        <v>0</v>
      </c>
      <c r="I103" s="138">
        <v>0</v>
      </c>
      <c r="J103" s="138">
        <v>0</v>
      </c>
      <c r="K103" s="138">
        <v>0</v>
      </c>
      <c r="L103" s="138">
        <v>0</v>
      </c>
      <c r="M103" s="138">
        <v>0</v>
      </c>
    </row>
    <row r="104" spans="1:13" ht="15" customHeight="1">
      <c r="A104" s="139">
        <v>1260</v>
      </c>
      <c r="B104" s="139">
        <v>1265</v>
      </c>
      <c r="C104" s="139">
        <v>3910</v>
      </c>
      <c r="D104" s="138">
        <v>0</v>
      </c>
      <c r="E104" s="138">
        <v>0</v>
      </c>
      <c r="F104" s="138">
        <v>0</v>
      </c>
      <c r="G104" s="138">
        <v>0</v>
      </c>
      <c r="H104" s="138">
        <v>0</v>
      </c>
      <c r="I104" s="138">
        <v>0</v>
      </c>
      <c r="J104" s="138">
        <v>0</v>
      </c>
      <c r="K104" s="138">
        <v>0</v>
      </c>
      <c r="L104" s="138">
        <v>0</v>
      </c>
      <c r="M104" s="138">
        <v>0</v>
      </c>
    </row>
    <row r="105" spans="1:13" ht="15" customHeight="1">
      <c r="A105" s="139">
        <v>1265</v>
      </c>
      <c r="B105" s="139">
        <v>1270</v>
      </c>
      <c r="C105" s="139">
        <v>4010</v>
      </c>
      <c r="D105" s="138">
        <v>0</v>
      </c>
      <c r="E105" s="138">
        <v>0</v>
      </c>
      <c r="F105" s="138">
        <v>0</v>
      </c>
      <c r="G105" s="138">
        <v>0</v>
      </c>
      <c r="H105" s="138">
        <v>0</v>
      </c>
      <c r="I105" s="138">
        <v>0</v>
      </c>
      <c r="J105" s="138">
        <v>0</v>
      </c>
      <c r="K105" s="138">
        <v>0</v>
      </c>
      <c r="L105" s="138">
        <v>0</v>
      </c>
      <c r="M105" s="138">
        <v>0</v>
      </c>
    </row>
    <row r="106" spans="1:13" ht="15" customHeight="1">
      <c r="A106" s="139">
        <v>1270</v>
      </c>
      <c r="B106" s="139">
        <v>1275</v>
      </c>
      <c r="C106" s="139">
        <v>4120</v>
      </c>
      <c r="D106" s="138">
        <v>0</v>
      </c>
      <c r="E106" s="138">
        <v>0</v>
      </c>
      <c r="F106" s="138">
        <v>0</v>
      </c>
      <c r="G106" s="138">
        <v>0</v>
      </c>
      <c r="H106" s="138">
        <v>0</v>
      </c>
      <c r="I106" s="138">
        <v>0</v>
      </c>
      <c r="J106" s="138">
        <v>0</v>
      </c>
      <c r="K106" s="138">
        <v>0</v>
      </c>
      <c r="L106" s="138">
        <v>0</v>
      </c>
      <c r="M106" s="138">
        <v>0</v>
      </c>
    </row>
    <row r="107" spans="1:13" ht="15" customHeight="1">
      <c r="A107" s="139">
        <v>1275</v>
      </c>
      <c r="B107" s="139">
        <v>1280</v>
      </c>
      <c r="C107" s="139">
        <v>4220</v>
      </c>
      <c r="D107" s="138">
        <v>0</v>
      </c>
      <c r="E107" s="138">
        <v>0</v>
      </c>
      <c r="F107" s="138">
        <v>0</v>
      </c>
      <c r="G107" s="138">
        <v>0</v>
      </c>
      <c r="H107" s="138">
        <v>0</v>
      </c>
      <c r="I107" s="138">
        <v>0</v>
      </c>
      <c r="J107" s="138">
        <v>0</v>
      </c>
      <c r="K107" s="138">
        <v>0</v>
      </c>
      <c r="L107" s="138">
        <v>0</v>
      </c>
      <c r="M107" s="138">
        <v>0</v>
      </c>
    </row>
    <row r="108" spans="1:13" ht="15" customHeight="1">
      <c r="A108" s="139">
        <v>1280</v>
      </c>
      <c r="B108" s="139">
        <v>1285</v>
      </c>
      <c r="C108" s="139">
        <v>4320</v>
      </c>
      <c r="D108" s="138">
        <v>0</v>
      </c>
      <c r="E108" s="138">
        <v>0</v>
      </c>
      <c r="F108" s="138">
        <v>0</v>
      </c>
      <c r="G108" s="138">
        <v>0</v>
      </c>
      <c r="H108" s="138">
        <v>0</v>
      </c>
      <c r="I108" s="138">
        <v>0</v>
      </c>
      <c r="J108" s="138">
        <v>0</v>
      </c>
      <c r="K108" s="138">
        <v>0</v>
      </c>
      <c r="L108" s="138">
        <v>0</v>
      </c>
      <c r="M108" s="138">
        <v>0</v>
      </c>
    </row>
    <row r="109" spans="1:13" ht="15" customHeight="1">
      <c r="A109" s="139">
        <v>1285</v>
      </c>
      <c r="B109" s="139">
        <v>1290</v>
      </c>
      <c r="C109" s="139">
        <v>4430</v>
      </c>
      <c r="D109" s="138">
        <v>0</v>
      </c>
      <c r="E109" s="138">
        <v>0</v>
      </c>
      <c r="F109" s="138">
        <v>0</v>
      </c>
      <c r="G109" s="138">
        <v>0</v>
      </c>
      <c r="H109" s="138">
        <v>0</v>
      </c>
      <c r="I109" s="138">
        <v>0</v>
      </c>
      <c r="J109" s="138">
        <v>0</v>
      </c>
      <c r="K109" s="138">
        <v>0</v>
      </c>
      <c r="L109" s="138">
        <v>0</v>
      </c>
      <c r="M109" s="138">
        <v>0</v>
      </c>
    </row>
    <row r="110" spans="1:13" ht="15" customHeight="1">
      <c r="A110" s="139">
        <v>1290</v>
      </c>
      <c r="B110" s="139">
        <v>1295</v>
      </c>
      <c r="C110" s="139">
        <v>4530</v>
      </c>
      <c r="D110" s="138">
        <v>0</v>
      </c>
      <c r="E110" s="138">
        <v>0</v>
      </c>
      <c r="F110" s="138">
        <v>0</v>
      </c>
      <c r="G110" s="138">
        <v>0</v>
      </c>
      <c r="H110" s="138">
        <v>0</v>
      </c>
      <c r="I110" s="138">
        <v>0</v>
      </c>
      <c r="J110" s="138">
        <v>0</v>
      </c>
      <c r="K110" s="138">
        <v>0</v>
      </c>
      <c r="L110" s="138">
        <v>0</v>
      </c>
      <c r="M110" s="138">
        <v>0</v>
      </c>
    </row>
    <row r="111" spans="1:13" ht="15" customHeight="1">
      <c r="A111" s="139">
        <v>1295</v>
      </c>
      <c r="B111" s="139">
        <v>1300</v>
      </c>
      <c r="C111" s="139">
        <v>4630</v>
      </c>
      <c r="D111" s="138">
        <v>0</v>
      </c>
      <c r="E111" s="138">
        <v>0</v>
      </c>
      <c r="F111" s="138">
        <v>0</v>
      </c>
      <c r="G111" s="138">
        <v>0</v>
      </c>
      <c r="H111" s="138">
        <v>0</v>
      </c>
      <c r="I111" s="138">
        <v>0</v>
      </c>
      <c r="J111" s="138">
        <v>0</v>
      </c>
      <c r="K111" s="138">
        <v>0</v>
      </c>
      <c r="L111" s="138">
        <v>0</v>
      </c>
      <c r="M111" s="138">
        <v>0</v>
      </c>
    </row>
    <row r="112" spans="1:13" ht="15" customHeight="1">
      <c r="A112" s="139">
        <v>1300</v>
      </c>
      <c r="B112" s="139">
        <v>1305</v>
      </c>
      <c r="C112" s="139">
        <v>4740</v>
      </c>
      <c r="D112" s="138">
        <v>0</v>
      </c>
      <c r="E112" s="138">
        <v>0</v>
      </c>
      <c r="F112" s="138">
        <v>0</v>
      </c>
      <c r="G112" s="138">
        <v>0</v>
      </c>
      <c r="H112" s="138">
        <v>0</v>
      </c>
      <c r="I112" s="138">
        <v>0</v>
      </c>
      <c r="J112" s="138">
        <v>0</v>
      </c>
      <c r="K112" s="138">
        <v>0</v>
      </c>
      <c r="L112" s="138">
        <v>0</v>
      </c>
      <c r="M112" s="138">
        <v>0</v>
      </c>
    </row>
    <row r="113" spans="1:13" ht="15" customHeight="1">
      <c r="A113" s="139">
        <v>1305</v>
      </c>
      <c r="B113" s="139">
        <v>1310</v>
      </c>
      <c r="C113" s="139">
        <v>4840</v>
      </c>
      <c r="D113" s="138">
        <v>0</v>
      </c>
      <c r="E113" s="138">
        <v>0</v>
      </c>
      <c r="F113" s="138">
        <v>0</v>
      </c>
      <c r="G113" s="138">
        <v>0</v>
      </c>
      <c r="H113" s="138">
        <v>0</v>
      </c>
      <c r="I113" s="138">
        <v>0</v>
      </c>
      <c r="J113" s="138">
        <v>0</v>
      </c>
      <c r="K113" s="138">
        <v>0</v>
      </c>
      <c r="L113" s="138">
        <v>0</v>
      </c>
      <c r="M113" s="138">
        <v>0</v>
      </c>
    </row>
    <row r="114" spans="1:13" ht="15" customHeight="1">
      <c r="A114" s="140">
        <v>1310</v>
      </c>
      <c r="B114" s="140">
        <v>1315</v>
      </c>
      <c r="C114" s="140">
        <v>4940</v>
      </c>
      <c r="D114" s="141">
        <v>0</v>
      </c>
      <c r="E114" s="141">
        <v>0</v>
      </c>
      <c r="F114" s="141">
        <v>0</v>
      </c>
      <c r="G114" s="141">
        <v>0</v>
      </c>
      <c r="H114" s="141">
        <v>0</v>
      </c>
      <c r="I114" s="141">
        <v>0</v>
      </c>
      <c r="J114" s="141">
        <v>0</v>
      </c>
      <c r="K114" s="141">
        <v>0</v>
      </c>
      <c r="L114" s="141">
        <v>0</v>
      </c>
      <c r="M114" s="141">
        <v>0</v>
      </c>
    </row>
    <row r="115" spans="1:13" ht="15" customHeight="1">
      <c r="A115" s="139">
        <v>1315</v>
      </c>
      <c r="B115" s="139">
        <v>1320</v>
      </c>
      <c r="C115" s="139">
        <v>5050</v>
      </c>
      <c r="D115" s="138">
        <v>0</v>
      </c>
      <c r="E115" s="138">
        <v>0</v>
      </c>
      <c r="F115" s="138">
        <v>0</v>
      </c>
      <c r="G115" s="138">
        <v>0</v>
      </c>
      <c r="H115" s="138">
        <v>0</v>
      </c>
      <c r="I115" s="138">
        <v>0</v>
      </c>
      <c r="J115" s="138">
        <v>0</v>
      </c>
      <c r="K115" s="138">
        <v>0</v>
      </c>
      <c r="L115" s="138">
        <v>0</v>
      </c>
      <c r="M115" s="138">
        <v>0</v>
      </c>
    </row>
    <row r="116" spans="1:13" ht="15" customHeight="1">
      <c r="A116" s="139">
        <v>1320</v>
      </c>
      <c r="B116" s="139">
        <v>1325</v>
      </c>
      <c r="C116" s="139">
        <v>5150</v>
      </c>
      <c r="D116" s="138">
        <v>0</v>
      </c>
      <c r="E116" s="138">
        <v>0</v>
      </c>
      <c r="F116" s="138">
        <v>0</v>
      </c>
      <c r="G116" s="138">
        <v>0</v>
      </c>
      <c r="H116" s="138">
        <v>0</v>
      </c>
      <c r="I116" s="138">
        <v>0</v>
      </c>
      <c r="J116" s="138">
        <v>0</v>
      </c>
      <c r="K116" s="138">
        <v>0</v>
      </c>
      <c r="L116" s="138">
        <v>0</v>
      </c>
      <c r="M116" s="138">
        <v>0</v>
      </c>
    </row>
    <row r="117" spans="1:13" ht="15" customHeight="1">
      <c r="A117" s="139">
        <v>1325</v>
      </c>
      <c r="B117" s="139">
        <v>1330</v>
      </c>
      <c r="C117" s="139">
        <v>5250</v>
      </c>
      <c r="D117" s="138">
        <v>0</v>
      </c>
      <c r="E117" s="138">
        <v>0</v>
      </c>
      <c r="F117" s="138">
        <v>0</v>
      </c>
      <c r="G117" s="138">
        <v>0</v>
      </c>
      <c r="H117" s="138">
        <v>0</v>
      </c>
      <c r="I117" s="138">
        <v>0</v>
      </c>
      <c r="J117" s="138">
        <v>0</v>
      </c>
      <c r="K117" s="138">
        <v>0</v>
      </c>
      <c r="L117" s="138">
        <v>0</v>
      </c>
      <c r="M117" s="138">
        <v>0</v>
      </c>
    </row>
    <row r="118" spans="1:13" ht="15" customHeight="1">
      <c r="A118" s="139">
        <v>1330</v>
      </c>
      <c r="B118" s="139">
        <v>1335</v>
      </c>
      <c r="C118" s="139">
        <v>5360</v>
      </c>
      <c r="D118" s="138">
        <v>0</v>
      </c>
      <c r="E118" s="138">
        <v>0</v>
      </c>
      <c r="F118" s="138">
        <v>0</v>
      </c>
      <c r="G118" s="138">
        <v>0</v>
      </c>
      <c r="H118" s="138">
        <v>0</v>
      </c>
      <c r="I118" s="138">
        <v>0</v>
      </c>
      <c r="J118" s="138">
        <v>0</v>
      </c>
      <c r="K118" s="138">
        <v>0</v>
      </c>
      <c r="L118" s="138">
        <v>0</v>
      </c>
      <c r="M118" s="138">
        <v>0</v>
      </c>
    </row>
    <row r="119" spans="1:13" ht="15" customHeight="1">
      <c r="A119" s="139">
        <v>1335</v>
      </c>
      <c r="B119" s="139">
        <v>1340</v>
      </c>
      <c r="C119" s="139">
        <v>5460</v>
      </c>
      <c r="D119" s="138">
        <v>0</v>
      </c>
      <c r="E119" s="138">
        <v>0</v>
      </c>
      <c r="F119" s="138">
        <v>0</v>
      </c>
      <c r="G119" s="138">
        <v>0</v>
      </c>
      <c r="H119" s="138">
        <v>0</v>
      </c>
      <c r="I119" s="138">
        <v>0</v>
      </c>
      <c r="J119" s="138">
        <v>0</v>
      </c>
      <c r="K119" s="138">
        <v>0</v>
      </c>
      <c r="L119" s="138">
        <v>0</v>
      </c>
      <c r="M119" s="138">
        <v>0</v>
      </c>
    </row>
    <row r="120" spans="1:13" ht="15" customHeight="1">
      <c r="A120" s="139">
        <v>1340</v>
      </c>
      <c r="B120" s="139">
        <v>1345</v>
      </c>
      <c r="C120" s="139">
        <v>5560</v>
      </c>
      <c r="D120" s="139">
        <v>1060</v>
      </c>
      <c r="E120" s="138">
        <v>0</v>
      </c>
      <c r="F120" s="138">
        <v>0</v>
      </c>
      <c r="G120" s="138">
        <v>0</v>
      </c>
      <c r="H120" s="138">
        <v>0</v>
      </c>
      <c r="I120" s="138">
        <v>0</v>
      </c>
      <c r="J120" s="138">
        <v>0</v>
      </c>
      <c r="K120" s="138">
        <v>0</v>
      </c>
      <c r="L120" s="138">
        <v>0</v>
      </c>
      <c r="M120" s="138">
        <v>0</v>
      </c>
    </row>
    <row r="121" spans="1:13" ht="15" customHeight="1">
      <c r="A121" s="139">
        <v>1345</v>
      </c>
      <c r="B121" s="139">
        <v>1350</v>
      </c>
      <c r="C121" s="139">
        <v>5670</v>
      </c>
      <c r="D121" s="139">
        <v>1170</v>
      </c>
      <c r="E121" s="138">
        <v>0</v>
      </c>
      <c r="F121" s="138">
        <v>0</v>
      </c>
      <c r="G121" s="138">
        <v>0</v>
      </c>
      <c r="H121" s="138">
        <v>0</v>
      </c>
      <c r="I121" s="138">
        <v>0</v>
      </c>
      <c r="J121" s="138">
        <v>0</v>
      </c>
      <c r="K121" s="138">
        <v>0</v>
      </c>
      <c r="L121" s="138">
        <v>0</v>
      </c>
      <c r="M121" s="138">
        <v>0</v>
      </c>
    </row>
    <row r="122" spans="1:13" ht="15" customHeight="1">
      <c r="A122" s="139">
        <v>1350</v>
      </c>
      <c r="B122" s="139">
        <v>1355</v>
      </c>
      <c r="C122" s="139">
        <v>5770</v>
      </c>
      <c r="D122" s="139">
        <v>1270</v>
      </c>
      <c r="E122" s="138">
        <v>0</v>
      </c>
      <c r="F122" s="138">
        <v>0</v>
      </c>
      <c r="G122" s="138">
        <v>0</v>
      </c>
      <c r="H122" s="138">
        <v>0</v>
      </c>
      <c r="I122" s="138">
        <v>0</v>
      </c>
      <c r="J122" s="138">
        <v>0</v>
      </c>
      <c r="K122" s="138">
        <v>0</v>
      </c>
      <c r="L122" s="138">
        <v>0</v>
      </c>
      <c r="M122" s="138">
        <v>0</v>
      </c>
    </row>
    <row r="123" spans="1:13" ht="15" customHeight="1">
      <c r="A123" s="139">
        <v>1355</v>
      </c>
      <c r="B123" s="139">
        <v>1360</v>
      </c>
      <c r="C123" s="139">
        <v>5870</v>
      </c>
      <c r="D123" s="139">
        <v>1370</v>
      </c>
      <c r="E123" s="138">
        <v>0</v>
      </c>
      <c r="F123" s="138">
        <v>0</v>
      </c>
      <c r="G123" s="138">
        <v>0</v>
      </c>
      <c r="H123" s="138">
        <v>0</v>
      </c>
      <c r="I123" s="138">
        <v>0</v>
      </c>
      <c r="J123" s="138">
        <v>0</v>
      </c>
      <c r="K123" s="138">
        <v>0</v>
      </c>
      <c r="L123" s="138">
        <v>0</v>
      </c>
      <c r="M123" s="138">
        <v>0</v>
      </c>
    </row>
    <row r="124" spans="1:13" ht="15" customHeight="1">
      <c r="A124" s="139">
        <v>1360</v>
      </c>
      <c r="B124" s="139">
        <v>1365</v>
      </c>
      <c r="C124" s="139">
        <v>5980</v>
      </c>
      <c r="D124" s="139">
        <v>1480</v>
      </c>
      <c r="E124" s="138">
        <v>0</v>
      </c>
      <c r="F124" s="138">
        <v>0</v>
      </c>
      <c r="G124" s="138">
        <v>0</v>
      </c>
      <c r="H124" s="138">
        <v>0</v>
      </c>
      <c r="I124" s="138">
        <v>0</v>
      </c>
      <c r="J124" s="138">
        <v>0</v>
      </c>
      <c r="K124" s="138">
        <v>0</v>
      </c>
      <c r="L124" s="138">
        <v>0</v>
      </c>
      <c r="M124" s="138">
        <v>0</v>
      </c>
    </row>
    <row r="125" spans="1:13" ht="15" customHeight="1">
      <c r="A125" s="139">
        <v>1365</v>
      </c>
      <c r="B125" s="139">
        <v>1370</v>
      </c>
      <c r="C125" s="139">
        <v>6080</v>
      </c>
      <c r="D125" s="139">
        <v>1580</v>
      </c>
      <c r="E125" s="138">
        <v>0</v>
      </c>
      <c r="F125" s="138">
        <v>0</v>
      </c>
      <c r="G125" s="138">
        <v>0</v>
      </c>
      <c r="H125" s="138">
        <v>0</v>
      </c>
      <c r="I125" s="138">
        <v>0</v>
      </c>
      <c r="J125" s="138">
        <v>0</v>
      </c>
      <c r="K125" s="138">
        <v>0</v>
      </c>
      <c r="L125" s="138">
        <v>0</v>
      </c>
      <c r="M125" s="138">
        <v>0</v>
      </c>
    </row>
    <row r="126" spans="1:13" ht="15" customHeight="1">
      <c r="A126" s="139">
        <v>1370</v>
      </c>
      <c r="B126" s="139">
        <v>1375</v>
      </c>
      <c r="C126" s="139">
        <v>6180</v>
      </c>
      <c r="D126" s="139">
        <v>1680</v>
      </c>
      <c r="E126" s="138">
        <v>0</v>
      </c>
      <c r="F126" s="138">
        <v>0</v>
      </c>
      <c r="G126" s="138">
        <v>0</v>
      </c>
      <c r="H126" s="138">
        <v>0</v>
      </c>
      <c r="I126" s="138">
        <v>0</v>
      </c>
      <c r="J126" s="138">
        <v>0</v>
      </c>
      <c r="K126" s="138">
        <v>0</v>
      </c>
      <c r="L126" s="138">
        <v>0</v>
      </c>
      <c r="M126" s="138">
        <v>0</v>
      </c>
    </row>
    <row r="127" spans="1:13" ht="15" customHeight="1">
      <c r="A127" s="139">
        <v>1375</v>
      </c>
      <c r="B127" s="139">
        <v>1380</v>
      </c>
      <c r="C127" s="139">
        <v>6290</v>
      </c>
      <c r="D127" s="139">
        <v>1790</v>
      </c>
      <c r="E127" s="138">
        <v>0</v>
      </c>
      <c r="F127" s="138">
        <v>0</v>
      </c>
      <c r="G127" s="138">
        <v>0</v>
      </c>
      <c r="H127" s="138">
        <v>0</v>
      </c>
      <c r="I127" s="138">
        <v>0</v>
      </c>
      <c r="J127" s="138">
        <v>0</v>
      </c>
      <c r="K127" s="138">
        <v>0</v>
      </c>
      <c r="L127" s="138">
        <v>0</v>
      </c>
      <c r="M127" s="138">
        <v>0</v>
      </c>
    </row>
    <row r="128" spans="1:13" ht="15" customHeight="1">
      <c r="A128" s="139">
        <v>1380</v>
      </c>
      <c r="B128" s="139">
        <v>1385</v>
      </c>
      <c r="C128" s="139">
        <v>6390</v>
      </c>
      <c r="D128" s="139">
        <v>1890</v>
      </c>
      <c r="E128" s="138">
        <v>0</v>
      </c>
      <c r="F128" s="138">
        <v>0</v>
      </c>
      <c r="G128" s="138">
        <v>0</v>
      </c>
      <c r="H128" s="138">
        <v>0</v>
      </c>
      <c r="I128" s="138">
        <v>0</v>
      </c>
      <c r="J128" s="138">
        <v>0</v>
      </c>
      <c r="K128" s="138">
        <v>0</v>
      </c>
      <c r="L128" s="138">
        <v>0</v>
      </c>
      <c r="M128" s="138">
        <v>0</v>
      </c>
    </row>
    <row r="129" spans="1:13" ht="15" customHeight="1">
      <c r="A129" s="139">
        <v>1385</v>
      </c>
      <c r="B129" s="139">
        <v>1390</v>
      </c>
      <c r="C129" s="139">
        <v>6490</v>
      </c>
      <c r="D129" s="139">
        <v>1990</v>
      </c>
      <c r="E129" s="138">
        <v>0</v>
      </c>
      <c r="F129" s="138">
        <v>0</v>
      </c>
      <c r="G129" s="138">
        <v>0</v>
      </c>
      <c r="H129" s="138">
        <v>0</v>
      </c>
      <c r="I129" s="138">
        <v>0</v>
      </c>
      <c r="J129" s="138">
        <v>0</v>
      </c>
      <c r="K129" s="138">
        <v>0</v>
      </c>
      <c r="L129" s="138">
        <v>0</v>
      </c>
      <c r="M129" s="138">
        <v>0</v>
      </c>
    </row>
    <row r="130" spans="1:13" ht="15" customHeight="1">
      <c r="A130" s="139">
        <v>1390</v>
      </c>
      <c r="B130" s="139">
        <v>1395</v>
      </c>
      <c r="C130" s="139">
        <v>6600</v>
      </c>
      <c r="D130" s="139">
        <v>2100</v>
      </c>
      <c r="E130" s="138">
        <v>0</v>
      </c>
      <c r="F130" s="138">
        <v>0</v>
      </c>
      <c r="G130" s="138">
        <v>0</v>
      </c>
      <c r="H130" s="138">
        <v>0</v>
      </c>
      <c r="I130" s="138">
        <v>0</v>
      </c>
      <c r="J130" s="138">
        <v>0</v>
      </c>
      <c r="K130" s="138">
        <v>0</v>
      </c>
      <c r="L130" s="138">
        <v>0</v>
      </c>
      <c r="M130" s="138">
        <v>0</v>
      </c>
    </row>
    <row r="131" spans="1:13" ht="15" customHeight="1">
      <c r="A131" s="139">
        <v>1395</v>
      </c>
      <c r="B131" s="139">
        <v>1400</v>
      </c>
      <c r="C131" s="139">
        <v>6700</v>
      </c>
      <c r="D131" s="139">
        <v>2200</v>
      </c>
      <c r="E131" s="138">
        <v>0</v>
      </c>
      <c r="F131" s="138">
        <v>0</v>
      </c>
      <c r="G131" s="138">
        <v>0</v>
      </c>
      <c r="H131" s="138">
        <v>0</v>
      </c>
      <c r="I131" s="138">
        <v>0</v>
      </c>
      <c r="J131" s="138">
        <v>0</v>
      </c>
      <c r="K131" s="138">
        <v>0</v>
      </c>
      <c r="L131" s="138">
        <v>0</v>
      </c>
      <c r="M131" s="138">
        <v>0</v>
      </c>
    </row>
    <row r="132" spans="1:13" ht="15" customHeight="1">
      <c r="A132" s="139">
        <v>1400</v>
      </c>
      <c r="B132" s="139">
        <v>1405</v>
      </c>
      <c r="C132" s="139">
        <v>6800</v>
      </c>
      <c r="D132" s="139">
        <v>2300</v>
      </c>
      <c r="E132" s="138">
        <v>0</v>
      </c>
      <c r="F132" s="138">
        <v>0</v>
      </c>
      <c r="G132" s="138">
        <v>0</v>
      </c>
      <c r="H132" s="138">
        <v>0</v>
      </c>
      <c r="I132" s="138">
        <v>0</v>
      </c>
      <c r="J132" s="138">
        <v>0</v>
      </c>
      <c r="K132" s="138">
        <v>0</v>
      </c>
      <c r="L132" s="138">
        <v>0</v>
      </c>
      <c r="M132" s="138">
        <v>0</v>
      </c>
    </row>
    <row r="133" spans="1:13" ht="15" customHeight="1">
      <c r="A133" s="139">
        <v>1405</v>
      </c>
      <c r="B133" s="139">
        <v>1410</v>
      </c>
      <c r="C133" s="139">
        <v>6910</v>
      </c>
      <c r="D133" s="139">
        <v>2410</v>
      </c>
      <c r="E133" s="138">
        <v>0</v>
      </c>
      <c r="F133" s="138">
        <v>0</v>
      </c>
      <c r="G133" s="138">
        <v>0</v>
      </c>
      <c r="H133" s="138">
        <v>0</v>
      </c>
      <c r="I133" s="138">
        <v>0</v>
      </c>
      <c r="J133" s="138">
        <v>0</v>
      </c>
      <c r="K133" s="138">
        <v>0</v>
      </c>
      <c r="L133" s="138">
        <v>0</v>
      </c>
      <c r="M133" s="138">
        <v>0</v>
      </c>
    </row>
    <row r="134" spans="1:13" ht="15" customHeight="1">
      <c r="A134" s="139">
        <v>1410</v>
      </c>
      <c r="B134" s="139">
        <v>1415</v>
      </c>
      <c r="C134" s="139">
        <v>7010</v>
      </c>
      <c r="D134" s="139">
        <v>2510</v>
      </c>
      <c r="E134" s="138">
        <v>0</v>
      </c>
      <c r="F134" s="138">
        <v>0</v>
      </c>
      <c r="G134" s="138">
        <v>0</v>
      </c>
      <c r="H134" s="138">
        <v>0</v>
      </c>
      <c r="I134" s="138">
        <v>0</v>
      </c>
      <c r="J134" s="138">
        <v>0</v>
      </c>
      <c r="K134" s="138">
        <v>0</v>
      </c>
      <c r="L134" s="138">
        <v>0</v>
      </c>
      <c r="M134" s="138">
        <v>0</v>
      </c>
    </row>
    <row r="135" spans="1:13" ht="15" customHeight="1">
      <c r="A135" s="139">
        <v>1415</v>
      </c>
      <c r="B135" s="139">
        <v>1420</v>
      </c>
      <c r="C135" s="139">
        <v>7110</v>
      </c>
      <c r="D135" s="139">
        <v>2610</v>
      </c>
      <c r="E135" s="138">
        <v>0</v>
      </c>
      <c r="F135" s="138">
        <v>0</v>
      </c>
      <c r="G135" s="138">
        <v>0</v>
      </c>
      <c r="H135" s="138">
        <v>0</v>
      </c>
      <c r="I135" s="138">
        <v>0</v>
      </c>
      <c r="J135" s="138">
        <v>0</v>
      </c>
      <c r="K135" s="138">
        <v>0</v>
      </c>
      <c r="L135" s="138">
        <v>0</v>
      </c>
      <c r="M135" s="138">
        <v>0</v>
      </c>
    </row>
    <row r="136" spans="1:13" ht="15" customHeight="1">
      <c r="A136" s="139">
        <v>1420</v>
      </c>
      <c r="B136" s="139">
        <v>1425</v>
      </c>
      <c r="C136" s="139">
        <v>7210</v>
      </c>
      <c r="D136" s="139">
        <v>2710</v>
      </c>
      <c r="E136" s="138">
        <v>0</v>
      </c>
      <c r="F136" s="138">
        <v>0</v>
      </c>
      <c r="G136" s="138">
        <v>0</v>
      </c>
      <c r="H136" s="138">
        <v>0</v>
      </c>
      <c r="I136" s="138">
        <v>0</v>
      </c>
      <c r="J136" s="138">
        <v>0</v>
      </c>
      <c r="K136" s="138">
        <v>0</v>
      </c>
      <c r="L136" s="138">
        <v>0</v>
      </c>
      <c r="M136" s="138">
        <v>0</v>
      </c>
    </row>
    <row r="137" spans="1:13" ht="15" customHeight="1">
      <c r="A137" s="139">
        <v>1425</v>
      </c>
      <c r="B137" s="139">
        <v>1430</v>
      </c>
      <c r="C137" s="139">
        <v>7320</v>
      </c>
      <c r="D137" s="139">
        <v>2820</v>
      </c>
      <c r="E137" s="138">
        <v>0</v>
      </c>
      <c r="F137" s="138">
        <v>0</v>
      </c>
      <c r="G137" s="138">
        <v>0</v>
      </c>
      <c r="H137" s="138">
        <v>0</v>
      </c>
      <c r="I137" s="138">
        <v>0</v>
      </c>
      <c r="J137" s="138">
        <v>0</v>
      </c>
      <c r="K137" s="138">
        <v>0</v>
      </c>
      <c r="L137" s="138">
        <v>0</v>
      </c>
      <c r="M137" s="138">
        <v>0</v>
      </c>
    </row>
    <row r="138" spans="1:13" ht="15" customHeight="1">
      <c r="A138" s="139">
        <v>1430</v>
      </c>
      <c r="B138" s="139">
        <v>1435</v>
      </c>
      <c r="C138" s="139">
        <v>7420</v>
      </c>
      <c r="D138" s="139">
        <v>2920</v>
      </c>
      <c r="E138" s="138">
        <v>0</v>
      </c>
      <c r="F138" s="138">
        <v>0</v>
      </c>
      <c r="G138" s="138">
        <v>0</v>
      </c>
      <c r="H138" s="138">
        <v>0</v>
      </c>
      <c r="I138" s="138">
        <v>0</v>
      </c>
      <c r="J138" s="138">
        <v>0</v>
      </c>
      <c r="K138" s="138">
        <v>0</v>
      </c>
      <c r="L138" s="138">
        <v>0</v>
      </c>
      <c r="M138" s="138">
        <v>0</v>
      </c>
    </row>
    <row r="139" spans="1:13" ht="15" customHeight="1">
      <c r="A139" s="139">
        <v>1435</v>
      </c>
      <c r="B139" s="139">
        <v>1440</v>
      </c>
      <c r="C139" s="139">
        <v>7520</v>
      </c>
      <c r="D139" s="139">
        <v>3020</v>
      </c>
      <c r="E139" s="138">
        <v>0</v>
      </c>
      <c r="F139" s="138">
        <v>0</v>
      </c>
      <c r="G139" s="138">
        <v>0</v>
      </c>
      <c r="H139" s="138">
        <v>0</v>
      </c>
      <c r="I139" s="138">
        <v>0</v>
      </c>
      <c r="J139" s="138">
        <v>0</v>
      </c>
      <c r="K139" s="138">
        <v>0</v>
      </c>
      <c r="L139" s="138">
        <v>0</v>
      </c>
      <c r="M139" s="138">
        <v>0</v>
      </c>
    </row>
    <row r="140" spans="1:13" ht="15" customHeight="1">
      <c r="A140" s="139">
        <v>1440</v>
      </c>
      <c r="B140" s="139">
        <v>1445</v>
      </c>
      <c r="C140" s="139">
        <v>7630</v>
      </c>
      <c r="D140" s="139">
        <v>3130</v>
      </c>
      <c r="E140" s="138">
        <v>0</v>
      </c>
      <c r="F140" s="138">
        <v>0</v>
      </c>
      <c r="G140" s="138">
        <v>0</v>
      </c>
      <c r="H140" s="138">
        <v>0</v>
      </c>
      <c r="I140" s="138">
        <v>0</v>
      </c>
      <c r="J140" s="138">
        <v>0</v>
      </c>
      <c r="K140" s="138">
        <v>0</v>
      </c>
      <c r="L140" s="138">
        <v>0</v>
      </c>
      <c r="M140" s="138">
        <v>0</v>
      </c>
    </row>
    <row r="141" spans="1:13" ht="15" customHeight="1">
      <c r="A141" s="139">
        <v>1445</v>
      </c>
      <c r="B141" s="139">
        <v>1450</v>
      </c>
      <c r="C141" s="139">
        <v>7730</v>
      </c>
      <c r="D141" s="139">
        <v>3230</v>
      </c>
      <c r="E141" s="138">
        <v>0</v>
      </c>
      <c r="F141" s="138">
        <v>0</v>
      </c>
      <c r="G141" s="138">
        <v>0</v>
      </c>
      <c r="H141" s="138">
        <v>0</v>
      </c>
      <c r="I141" s="138">
        <v>0</v>
      </c>
      <c r="J141" s="138">
        <v>0</v>
      </c>
      <c r="K141" s="138">
        <v>0</v>
      </c>
      <c r="L141" s="138">
        <v>0</v>
      </c>
      <c r="M141" s="138">
        <v>0</v>
      </c>
    </row>
    <row r="142" spans="1:13" ht="15" customHeight="1">
      <c r="A142" s="139">
        <v>1450</v>
      </c>
      <c r="B142" s="139">
        <v>1455</v>
      </c>
      <c r="C142" s="139">
        <v>7830</v>
      </c>
      <c r="D142" s="139">
        <v>3330</v>
      </c>
      <c r="E142" s="138">
        <v>0</v>
      </c>
      <c r="F142" s="138">
        <v>0</v>
      </c>
      <c r="G142" s="138">
        <v>0</v>
      </c>
      <c r="H142" s="138">
        <v>0</v>
      </c>
      <c r="I142" s="138">
        <v>0</v>
      </c>
      <c r="J142" s="138">
        <v>0</v>
      </c>
      <c r="K142" s="138">
        <v>0</v>
      </c>
      <c r="L142" s="138">
        <v>0</v>
      </c>
      <c r="M142" s="138">
        <v>0</v>
      </c>
    </row>
    <row r="143" spans="1:13" ht="15" customHeight="1">
      <c r="A143" s="139">
        <v>1455</v>
      </c>
      <c r="B143" s="139">
        <v>1460</v>
      </c>
      <c r="C143" s="139">
        <v>7940</v>
      </c>
      <c r="D143" s="139">
        <v>3440</v>
      </c>
      <c r="E143" s="138">
        <v>0</v>
      </c>
      <c r="F143" s="138">
        <v>0</v>
      </c>
      <c r="G143" s="138">
        <v>0</v>
      </c>
      <c r="H143" s="138">
        <v>0</v>
      </c>
      <c r="I143" s="138">
        <v>0</v>
      </c>
      <c r="J143" s="138">
        <v>0</v>
      </c>
      <c r="K143" s="138">
        <v>0</v>
      </c>
      <c r="L143" s="138">
        <v>0</v>
      </c>
      <c r="M143" s="138">
        <v>0</v>
      </c>
    </row>
    <row r="144" spans="1:13" ht="15" customHeight="1">
      <c r="A144" s="139">
        <v>1460</v>
      </c>
      <c r="B144" s="139">
        <v>1465</v>
      </c>
      <c r="C144" s="139">
        <v>8040</v>
      </c>
      <c r="D144" s="139">
        <v>3540</v>
      </c>
      <c r="E144" s="138">
        <v>0</v>
      </c>
      <c r="F144" s="138">
        <v>0</v>
      </c>
      <c r="G144" s="138">
        <v>0</v>
      </c>
      <c r="H144" s="138">
        <v>0</v>
      </c>
      <c r="I144" s="138">
        <v>0</v>
      </c>
      <c r="J144" s="138">
        <v>0</v>
      </c>
      <c r="K144" s="138">
        <v>0</v>
      </c>
      <c r="L144" s="138">
        <v>0</v>
      </c>
      <c r="M144" s="138">
        <v>0</v>
      </c>
    </row>
    <row r="145" spans="1:13" ht="15" customHeight="1">
      <c r="A145" s="139">
        <v>1465</v>
      </c>
      <c r="B145" s="139">
        <v>1470</v>
      </c>
      <c r="C145" s="139">
        <v>8140</v>
      </c>
      <c r="D145" s="139">
        <v>3640</v>
      </c>
      <c r="E145" s="138">
        <v>0</v>
      </c>
      <c r="F145" s="138">
        <v>0</v>
      </c>
      <c r="G145" s="138">
        <v>0</v>
      </c>
      <c r="H145" s="138">
        <v>0</v>
      </c>
      <c r="I145" s="138">
        <v>0</v>
      </c>
      <c r="J145" s="138">
        <v>0</v>
      </c>
      <c r="K145" s="138">
        <v>0</v>
      </c>
      <c r="L145" s="138">
        <v>0</v>
      </c>
      <c r="M145" s="138">
        <v>0</v>
      </c>
    </row>
    <row r="146" spans="1:13" ht="15" customHeight="1">
      <c r="A146" s="139">
        <v>1470</v>
      </c>
      <c r="B146" s="139">
        <v>1475</v>
      </c>
      <c r="C146" s="139">
        <v>8250</v>
      </c>
      <c r="D146" s="139">
        <v>3750</v>
      </c>
      <c r="E146" s="138">
        <v>0</v>
      </c>
      <c r="F146" s="138">
        <v>0</v>
      </c>
      <c r="G146" s="138">
        <v>0</v>
      </c>
      <c r="H146" s="138">
        <v>0</v>
      </c>
      <c r="I146" s="138">
        <v>0</v>
      </c>
      <c r="J146" s="138">
        <v>0</v>
      </c>
      <c r="K146" s="138">
        <v>0</v>
      </c>
      <c r="L146" s="138">
        <v>0</v>
      </c>
      <c r="M146" s="138">
        <v>0</v>
      </c>
    </row>
    <row r="147" spans="1:13" ht="15" customHeight="1">
      <c r="A147" s="139">
        <v>1475</v>
      </c>
      <c r="B147" s="139">
        <v>1480</v>
      </c>
      <c r="C147" s="139">
        <v>8350</v>
      </c>
      <c r="D147" s="139">
        <v>3850</v>
      </c>
      <c r="E147" s="138">
        <v>0</v>
      </c>
      <c r="F147" s="138">
        <v>0</v>
      </c>
      <c r="G147" s="138">
        <v>0</v>
      </c>
      <c r="H147" s="138">
        <v>0</v>
      </c>
      <c r="I147" s="138">
        <v>0</v>
      </c>
      <c r="J147" s="138">
        <v>0</v>
      </c>
      <c r="K147" s="138">
        <v>0</v>
      </c>
      <c r="L147" s="138">
        <v>0</v>
      </c>
      <c r="M147" s="138">
        <v>0</v>
      </c>
    </row>
    <row r="148" spans="1:13" ht="15" customHeight="1">
      <c r="A148" s="139">
        <v>1480</v>
      </c>
      <c r="B148" s="139">
        <v>1485</v>
      </c>
      <c r="C148" s="139">
        <v>8450</v>
      </c>
      <c r="D148" s="139">
        <v>3950</v>
      </c>
      <c r="E148" s="138">
        <v>0</v>
      </c>
      <c r="F148" s="138">
        <v>0</v>
      </c>
      <c r="G148" s="138">
        <v>0</v>
      </c>
      <c r="H148" s="138">
        <v>0</v>
      </c>
      <c r="I148" s="138">
        <v>0</v>
      </c>
      <c r="J148" s="138">
        <v>0</v>
      </c>
      <c r="K148" s="138">
        <v>0</v>
      </c>
      <c r="L148" s="138">
        <v>0</v>
      </c>
      <c r="M148" s="138">
        <v>0</v>
      </c>
    </row>
    <row r="149" spans="1:13" ht="15" customHeight="1">
      <c r="A149" s="139">
        <v>1485</v>
      </c>
      <c r="B149" s="139">
        <v>1490</v>
      </c>
      <c r="C149" s="139">
        <v>8560</v>
      </c>
      <c r="D149" s="139">
        <v>4060</v>
      </c>
      <c r="E149" s="138">
        <v>0</v>
      </c>
      <c r="F149" s="138">
        <v>0</v>
      </c>
      <c r="G149" s="138">
        <v>0</v>
      </c>
      <c r="H149" s="138">
        <v>0</v>
      </c>
      <c r="I149" s="138">
        <v>0</v>
      </c>
      <c r="J149" s="138">
        <v>0</v>
      </c>
      <c r="K149" s="138">
        <v>0</v>
      </c>
      <c r="L149" s="138">
        <v>0</v>
      </c>
      <c r="M149" s="138">
        <v>0</v>
      </c>
    </row>
    <row r="150" spans="1:13" ht="15" customHeight="1">
      <c r="A150" s="139">
        <v>1490</v>
      </c>
      <c r="B150" s="139">
        <v>1495</v>
      </c>
      <c r="C150" s="139">
        <v>8660</v>
      </c>
      <c r="D150" s="139">
        <v>4160</v>
      </c>
      <c r="E150" s="138">
        <v>0</v>
      </c>
      <c r="F150" s="138">
        <v>0</v>
      </c>
      <c r="G150" s="138">
        <v>0</v>
      </c>
      <c r="H150" s="138">
        <v>0</v>
      </c>
      <c r="I150" s="138">
        <v>0</v>
      </c>
      <c r="J150" s="138">
        <v>0</v>
      </c>
      <c r="K150" s="138">
        <v>0</v>
      </c>
      <c r="L150" s="138">
        <v>0</v>
      </c>
      <c r="M150" s="138">
        <v>0</v>
      </c>
    </row>
    <row r="151" spans="1:13" ht="15" customHeight="1">
      <c r="A151" s="139">
        <v>1495</v>
      </c>
      <c r="B151" s="139">
        <v>1500</v>
      </c>
      <c r="C151" s="139">
        <v>8760</v>
      </c>
      <c r="D151" s="139">
        <v>4260</v>
      </c>
      <c r="E151" s="138">
        <v>0</v>
      </c>
      <c r="F151" s="138">
        <v>0</v>
      </c>
      <c r="G151" s="138">
        <v>0</v>
      </c>
      <c r="H151" s="138">
        <v>0</v>
      </c>
      <c r="I151" s="138">
        <v>0</v>
      </c>
      <c r="J151" s="138">
        <v>0</v>
      </c>
      <c r="K151" s="138">
        <v>0</v>
      </c>
      <c r="L151" s="138">
        <v>0</v>
      </c>
      <c r="M151" s="138">
        <v>0</v>
      </c>
    </row>
    <row r="152" spans="1:13" ht="15" customHeight="1">
      <c r="A152" s="139">
        <v>1500</v>
      </c>
      <c r="B152" s="139">
        <v>1510</v>
      </c>
      <c r="C152" s="139">
        <v>8920</v>
      </c>
      <c r="D152" s="139">
        <v>4420</v>
      </c>
      <c r="E152" s="138">
        <v>0</v>
      </c>
      <c r="F152" s="138">
        <v>0</v>
      </c>
      <c r="G152" s="138">
        <v>0</v>
      </c>
      <c r="H152" s="138">
        <v>0</v>
      </c>
      <c r="I152" s="138">
        <v>0</v>
      </c>
      <c r="J152" s="138">
        <v>0</v>
      </c>
      <c r="K152" s="138">
        <v>0</v>
      </c>
      <c r="L152" s="138">
        <v>0</v>
      </c>
      <c r="M152" s="138">
        <v>0</v>
      </c>
    </row>
    <row r="153" spans="1:13" ht="15" customHeight="1">
      <c r="A153" s="139">
        <v>1510</v>
      </c>
      <c r="B153" s="139">
        <v>1520</v>
      </c>
      <c r="C153" s="139">
        <v>9120</v>
      </c>
      <c r="D153" s="139">
        <v>4620</v>
      </c>
      <c r="E153" s="138">
        <v>0</v>
      </c>
      <c r="F153" s="138">
        <v>0</v>
      </c>
      <c r="G153" s="138">
        <v>0</v>
      </c>
      <c r="H153" s="138">
        <v>0</v>
      </c>
      <c r="I153" s="138">
        <v>0</v>
      </c>
      <c r="J153" s="138">
        <v>0</v>
      </c>
      <c r="K153" s="138">
        <v>0</v>
      </c>
      <c r="L153" s="138">
        <v>0</v>
      </c>
      <c r="M153" s="138">
        <v>0</v>
      </c>
    </row>
    <row r="154" spans="1:13" ht="15" customHeight="1">
      <c r="A154" s="139">
        <v>1520</v>
      </c>
      <c r="B154" s="139">
        <v>1530</v>
      </c>
      <c r="C154" s="139">
        <v>9330</v>
      </c>
      <c r="D154" s="139">
        <v>4830</v>
      </c>
      <c r="E154" s="138">
        <v>0</v>
      </c>
      <c r="F154" s="138">
        <v>0</v>
      </c>
      <c r="G154" s="138">
        <v>0</v>
      </c>
      <c r="H154" s="138">
        <v>0</v>
      </c>
      <c r="I154" s="138">
        <v>0</v>
      </c>
      <c r="J154" s="138">
        <v>0</v>
      </c>
      <c r="K154" s="138">
        <v>0</v>
      </c>
      <c r="L154" s="138">
        <v>0</v>
      </c>
      <c r="M154" s="138">
        <v>0</v>
      </c>
    </row>
    <row r="155" spans="1:13" ht="15" customHeight="1">
      <c r="A155" s="139">
        <v>1530</v>
      </c>
      <c r="B155" s="139">
        <v>1540</v>
      </c>
      <c r="C155" s="139">
        <v>9540</v>
      </c>
      <c r="D155" s="139">
        <v>5040</v>
      </c>
      <c r="E155" s="138">
        <v>0</v>
      </c>
      <c r="F155" s="138">
        <v>0</v>
      </c>
      <c r="G155" s="138">
        <v>0</v>
      </c>
      <c r="H155" s="138">
        <v>0</v>
      </c>
      <c r="I155" s="138">
        <v>0</v>
      </c>
      <c r="J155" s="138">
        <v>0</v>
      </c>
      <c r="K155" s="138">
        <v>0</v>
      </c>
      <c r="L155" s="138">
        <v>0</v>
      </c>
      <c r="M155" s="138">
        <v>0</v>
      </c>
    </row>
    <row r="156" spans="1:13" ht="15" customHeight="1">
      <c r="A156" s="139">
        <v>1540</v>
      </c>
      <c r="B156" s="139">
        <v>1550</v>
      </c>
      <c r="C156" s="139">
        <v>9740</v>
      </c>
      <c r="D156" s="139">
        <v>5240</v>
      </c>
      <c r="E156" s="138">
        <v>0</v>
      </c>
      <c r="F156" s="138">
        <v>0</v>
      </c>
      <c r="G156" s="138">
        <v>0</v>
      </c>
      <c r="H156" s="138">
        <v>0</v>
      </c>
      <c r="I156" s="138">
        <v>0</v>
      </c>
      <c r="J156" s="138">
        <v>0</v>
      </c>
      <c r="K156" s="138">
        <v>0</v>
      </c>
      <c r="L156" s="138">
        <v>0</v>
      </c>
      <c r="M156" s="138">
        <v>0</v>
      </c>
    </row>
    <row r="157" spans="1:13" ht="15" customHeight="1">
      <c r="A157" s="139">
        <v>1550</v>
      </c>
      <c r="B157" s="139">
        <v>1560</v>
      </c>
      <c r="C157" s="139">
        <v>9950</v>
      </c>
      <c r="D157" s="139">
        <v>5450</v>
      </c>
      <c r="E157" s="138">
        <v>0</v>
      </c>
      <c r="F157" s="138">
        <v>0</v>
      </c>
      <c r="G157" s="138">
        <v>0</v>
      </c>
      <c r="H157" s="138">
        <v>0</v>
      </c>
      <c r="I157" s="138">
        <v>0</v>
      </c>
      <c r="J157" s="138">
        <v>0</v>
      </c>
      <c r="K157" s="138">
        <v>0</v>
      </c>
      <c r="L157" s="138">
        <v>0</v>
      </c>
      <c r="M157" s="138">
        <v>0</v>
      </c>
    </row>
    <row r="158" spans="1:13" ht="15" customHeight="1">
      <c r="A158" s="140">
        <v>1560</v>
      </c>
      <c r="B158" s="140">
        <v>1570</v>
      </c>
      <c r="C158" s="140">
        <v>10160</v>
      </c>
      <c r="D158" s="140">
        <v>5660</v>
      </c>
      <c r="E158" s="141">
        <v>0</v>
      </c>
      <c r="F158" s="141">
        <v>0</v>
      </c>
      <c r="G158" s="141">
        <v>0</v>
      </c>
      <c r="H158" s="141">
        <v>0</v>
      </c>
      <c r="I158" s="141">
        <v>0</v>
      </c>
      <c r="J158" s="141">
        <v>0</v>
      </c>
      <c r="K158" s="141">
        <v>0</v>
      </c>
      <c r="L158" s="141">
        <v>0</v>
      </c>
      <c r="M158" s="141">
        <v>0</v>
      </c>
    </row>
    <row r="159" spans="1:13" ht="15" customHeight="1">
      <c r="A159" s="139">
        <v>1570</v>
      </c>
      <c r="B159" s="139">
        <v>1580</v>
      </c>
      <c r="C159" s="139">
        <v>10360</v>
      </c>
      <c r="D159" s="139">
        <v>5860</v>
      </c>
      <c r="E159" s="138">
        <v>0</v>
      </c>
      <c r="F159" s="138">
        <v>0</v>
      </c>
      <c r="G159" s="138">
        <v>0</v>
      </c>
      <c r="H159" s="138">
        <v>0</v>
      </c>
      <c r="I159" s="138">
        <v>0</v>
      </c>
      <c r="J159" s="138">
        <v>0</v>
      </c>
      <c r="K159" s="138">
        <v>0</v>
      </c>
      <c r="L159" s="138">
        <v>0</v>
      </c>
      <c r="M159" s="138">
        <v>0</v>
      </c>
    </row>
    <row r="160" spans="1:13" ht="15" customHeight="1">
      <c r="A160" s="139">
        <v>1580</v>
      </c>
      <c r="B160" s="139">
        <v>1590</v>
      </c>
      <c r="C160" s="139">
        <v>10570</v>
      </c>
      <c r="D160" s="139">
        <v>6070</v>
      </c>
      <c r="E160" s="138">
        <v>0</v>
      </c>
      <c r="F160" s="138">
        <v>0</v>
      </c>
      <c r="G160" s="138">
        <v>0</v>
      </c>
      <c r="H160" s="138">
        <v>0</v>
      </c>
      <c r="I160" s="138">
        <v>0</v>
      </c>
      <c r="J160" s="138">
        <v>0</v>
      </c>
      <c r="K160" s="138">
        <v>0</v>
      </c>
      <c r="L160" s="138">
        <v>0</v>
      </c>
      <c r="M160" s="138">
        <v>0</v>
      </c>
    </row>
    <row r="161" spans="1:13" ht="15" customHeight="1">
      <c r="A161" s="139">
        <v>1590</v>
      </c>
      <c r="B161" s="139">
        <v>1600</v>
      </c>
      <c r="C161" s="139">
        <v>10780</v>
      </c>
      <c r="D161" s="139">
        <v>6280</v>
      </c>
      <c r="E161" s="138">
        <v>0</v>
      </c>
      <c r="F161" s="138">
        <v>0</v>
      </c>
      <c r="G161" s="138">
        <v>0</v>
      </c>
      <c r="H161" s="138">
        <v>0</v>
      </c>
      <c r="I161" s="138">
        <v>0</v>
      </c>
      <c r="J161" s="138">
        <v>0</v>
      </c>
      <c r="K161" s="138">
        <v>0</v>
      </c>
      <c r="L161" s="138">
        <v>0</v>
      </c>
      <c r="M161" s="138">
        <v>0</v>
      </c>
    </row>
    <row r="162" spans="1:13" ht="15" customHeight="1">
      <c r="A162" s="139">
        <v>1600</v>
      </c>
      <c r="B162" s="139">
        <v>1610</v>
      </c>
      <c r="C162" s="139">
        <v>10980</v>
      </c>
      <c r="D162" s="139">
        <v>6480</v>
      </c>
      <c r="E162" s="138">
        <v>0</v>
      </c>
      <c r="F162" s="138">
        <v>0</v>
      </c>
      <c r="G162" s="138">
        <v>0</v>
      </c>
      <c r="H162" s="138">
        <v>0</v>
      </c>
      <c r="I162" s="138">
        <v>0</v>
      </c>
      <c r="J162" s="138">
        <v>0</v>
      </c>
      <c r="K162" s="138">
        <v>0</v>
      </c>
      <c r="L162" s="138">
        <v>0</v>
      </c>
      <c r="M162" s="138">
        <v>0</v>
      </c>
    </row>
    <row r="163" spans="1:13" ht="15" customHeight="1">
      <c r="A163" s="139">
        <v>1610</v>
      </c>
      <c r="B163" s="139">
        <v>1620</v>
      </c>
      <c r="C163" s="139">
        <v>11190</v>
      </c>
      <c r="D163" s="139">
        <v>6690</v>
      </c>
      <c r="E163" s="138">
        <v>0</v>
      </c>
      <c r="F163" s="138">
        <v>0</v>
      </c>
      <c r="G163" s="138">
        <v>0</v>
      </c>
      <c r="H163" s="138">
        <v>0</v>
      </c>
      <c r="I163" s="138">
        <v>0</v>
      </c>
      <c r="J163" s="138">
        <v>0</v>
      </c>
      <c r="K163" s="138">
        <v>0</v>
      </c>
      <c r="L163" s="138">
        <v>0</v>
      </c>
      <c r="M163" s="138">
        <v>0</v>
      </c>
    </row>
    <row r="164" spans="1:13" ht="15" customHeight="1">
      <c r="A164" s="139">
        <v>1620</v>
      </c>
      <c r="B164" s="139">
        <v>1630</v>
      </c>
      <c r="C164" s="139">
        <v>11400</v>
      </c>
      <c r="D164" s="139">
        <v>6900</v>
      </c>
      <c r="E164" s="138">
        <v>0</v>
      </c>
      <c r="F164" s="138">
        <v>0</v>
      </c>
      <c r="G164" s="138">
        <v>0</v>
      </c>
      <c r="H164" s="138">
        <v>0</v>
      </c>
      <c r="I164" s="138">
        <v>0</v>
      </c>
      <c r="J164" s="138">
        <v>0</v>
      </c>
      <c r="K164" s="138">
        <v>0</v>
      </c>
      <c r="L164" s="138">
        <v>0</v>
      </c>
      <c r="M164" s="138">
        <v>0</v>
      </c>
    </row>
    <row r="165" spans="1:13" ht="15" customHeight="1">
      <c r="A165" s="139">
        <v>1630</v>
      </c>
      <c r="B165" s="139">
        <v>1640</v>
      </c>
      <c r="C165" s="139">
        <v>11600</v>
      </c>
      <c r="D165" s="139">
        <v>7100</v>
      </c>
      <c r="E165" s="138">
        <v>0</v>
      </c>
      <c r="F165" s="138">
        <v>0</v>
      </c>
      <c r="G165" s="138">
        <v>0</v>
      </c>
      <c r="H165" s="138">
        <v>0</v>
      </c>
      <c r="I165" s="138">
        <v>0</v>
      </c>
      <c r="J165" s="138">
        <v>0</v>
      </c>
      <c r="K165" s="138">
        <v>0</v>
      </c>
      <c r="L165" s="138">
        <v>0</v>
      </c>
      <c r="M165" s="138">
        <v>0</v>
      </c>
    </row>
    <row r="166" spans="1:13" ht="15" customHeight="1">
      <c r="A166" s="139">
        <v>1640</v>
      </c>
      <c r="B166" s="139">
        <v>1650</v>
      </c>
      <c r="C166" s="139">
        <v>11810</v>
      </c>
      <c r="D166" s="139">
        <v>7310</v>
      </c>
      <c r="E166" s="138">
        <v>0</v>
      </c>
      <c r="F166" s="138">
        <v>0</v>
      </c>
      <c r="G166" s="138">
        <v>0</v>
      </c>
      <c r="H166" s="138">
        <v>0</v>
      </c>
      <c r="I166" s="138">
        <v>0</v>
      </c>
      <c r="J166" s="138">
        <v>0</v>
      </c>
      <c r="K166" s="138">
        <v>0</v>
      </c>
      <c r="L166" s="138">
        <v>0</v>
      </c>
      <c r="M166" s="138">
        <v>0</v>
      </c>
    </row>
    <row r="167" spans="1:13" ht="15" customHeight="1">
      <c r="A167" s="139">
        <v>1650</v>
      </c>
      <c r="B167" s="139">
        <v>1660</v>
      </c>
      <c r="C167" s="139">
        <v>12020</v>
      </c>
      <c r="D167" s="139">
        <v>7520</v>
      </c>
      <c r="E167" s="138">
        <v>0</v>
      </c>
      <c r="F167" s="138">
        <v>0</v>
      </c>
      <c r="G167" s="138">
        <v>0</v>
      </c>
      <c r="H167" s="138">
        <v>0</v>
      </c>
      <c r="I167" s="138">
        <v>0</v>
      </c>
      <c r="J167" s="138">
        <v>0</v>
      </c>
      <c r="K167" s="138">
        <v>0</v>
      </c>
      <c r="L167" s="138">
        <v>0</v>
      </c>
      <c r="M167" s="138">
        <v>0</v>
      </c>
    </row>
    <row r="168" spans="1:13" ht="15" customHeight="1">
      <c r="A168" s="139">
        <v>1660</v>
      </c>
      <c r="B168" s="139">
        <v>1670</v>
      </c>
      <c r="C168" s="139">
        <v>12220</v>
      </c>
      <c r="D168" s="139">
        <v>7720</v>
      </c>
      <c r="E168" s="138">
        <v>0</v>
      </c>
      <c r="F168" s="138">
        <v>0</v>
      </c>
      <c r="G168" s="138">
        <v>0</v>
      </c>
      <c r="H168" s="138">
        <v>0</v>
      </c>
      <c r="I168" s="138">
        <v>0</v>
      </c>
      <c r="J168" s="138">
        <v>0</v>
      </c>
      <c r="K168" s="138">
        <v>0</v>
      </c>
      <c r="L168" s="138">
        <v>0</v>
      </c>
      <c r="M168" s="138">
        <v>0</v>
      </c>
    </row>
    <row r="169" spans="1:13" ht="15" customHeight="1">
      <c r="A169" s="139">
        <v>1670</v>
      </c>
      <c r="B169" s="139">
        <v>1680</v>
      </c>
      <c r="C169" s="139">
        <v>12430</v>
      </c>
      <c r="D169" s="139">
        <v>7930</v>
      </c>
      <c r="E169" s="138">
        <v>0</v>
      </c>
      <c r="F169" s="138">
        <v>0</v>
      </c>
      <c r="G169" s="138">
        <v>0</v>
      </c>
      <c r="H169" s="138">
        <v>0</v>
      </c>
      <c r="I169" s="138">
        <v>0</v>
      </c>
      <c r="J169" s="138">
        <v>0</v>
      </c>
      <c r="K169" s="138">
        <v>0</v>
      </c>
      <c r="L169" s="138">
        <v>0</v>
      </c>
      <c r="M169" s="138">
        <v>0</v>
      </c>
    </row>
    <row r="170" spans="1:13" ht="15" customHeight="1">
      <c r="A170" s="139">
        <v>1680</v>
      </c>
      <c r="B170" s="139">
        <v>1690</v>
      </c>
      <c r="C170" s="139">
        <v>12640</v>
      </c>
      <c r="D170" s="139">
        <v>8140</v>
      </c>
      <c r="E170" s="138">
        <v>0</v>
      </c>
      <c r="F170" s="138">
        <v>0</v>
      </c>
      <c r="G170" s="138">
        <v>0</v>
      </c>
      <c r="H170" s="138">
        <v>0</v>
      </c>
      <c r="I170" s="138">
        <v>0</v>
      </c>
      <c r="J170" s="138">
        <v>0</v>
      </c>
      <c r="K170" s="138">
        <v>0</v>
      </c>
      <c r="L170" s="138">
        <v>0</v>
      </c>
      <c r="M170" s="138">
        <v>0</v>
      </c>
    </row>
    <row r="171" spans="1:13" ht="15" customHeight="1">
      <c r="A171" s="139">
        <v>1690</v>
      </c>
      <c r="B171" s="139">
        <v>1700</v>
      </c>
      <c r="C171" s="139">
        <v>12840</v>
      </c>
      <c r="D171" s="139">
        <v>8340</v>
      </c>
      <c r="E171" s="138">
        <v>0</v>
      </c>
      <c r="F171" s="138">
        <v>0</v>
      </c>
      <c r="G171" s="138">
        <v>0</v>
      </c>
      <c r="H171" s="138">
        <v>0</v>
      </c>
      <c r="I171" s="138">
        <v>0</v>
      </c>
      <c r="J171" s="138">
        <v>0</v>
      </c>
      <c r="K171" s="138">
        <v>0</v>
      </c>
      <c r="L171" s="138">
        <v>0</v>
      </c>
      <c r="M171" s="138">
        <v>0</v>
      </c>
    </row>
    <row r="172" spans="1:13" ht="15" customHeight="1">
      <c r="A172" s="139">
        <v>1700</v>
      </c>
      <c r="B172" s="139">
        <v>1710</v>
      </c>
      <c r="C172" s="139">
        <v>13050</v>
      </c>
      <c r="D172" s="139">
        <v>8550</v>
      </c>
      <c r="E172" s="138">
        <v>0</v>
      </c>
      <c r="F172" s="138">
        <v>0</v>
      </c>
      <c r="G172" s="138">
        <v>0</v>
      </c>
      <c r="H172" s="138">
        <v>0</v>
      </c>
      <c r="I172" s="138">
        <v>0</v>
      </c>
      <c r="J172" s="138">
        <v>0</v>
      </c>
      <c r="K172" s="138">
        <v>0</v>
      </c>
      <c r="L172" s="138">
        <v>0</v>
      </c>
      <c r="M172" s="138">
        <v>0</v>
      </c>
    </row>
    <row r="173" spans="1:13" ht="15" customHeight="1">
      <c r="A173" s="139">
        <v>1710</v>
      </c>
      <c r="B173" s="139">
        <v>1720</v>
      </c>
      <c r="C173" s="139">
        <v>13260</v>
      </c>
      <c r="D173" s="139">
        <v>8760</v>
      </c>
      <c r="E173" s="138">
        <v>0</v>
      </c>
      <c r="F173" s="138">
        <v>0</v>
      </c>
      <c r="G173" s="138">
        <v>0</v>
      </c>
      <c r="H173" s="138">
        <v>0</v>
      </c>
      <c r="I173" s="138">
        <v>0</v>
      </c>
      <c r="J173" s="138">
        <v>0</v>
      </c>
      <c r="K173" s="138">
        <v>0</v>
      </c>
      <c r="L173" s="138">
        <v>0</v>
      </c>
      <c r="M173" s="138">
        <v>0</v>
      </c>
    </row>
    <row r="174" spans="1:13" ht="15" customHeight="1">
      <c r="A174" s="139">
        <v>1720</v>
      </c>
      <c r="B174" s="139">
        <v>1730</v>
      </c>
      <c r="C174" s="139">
        <v>13460</v>
      </c>
      <c r="D174" s="139">
        <v>8960</v>
      </c>
      <c r="E174" s="139">
        <v>1040</v>
      </c>
      <c r="F174" s="138">
        <v>0</v>
      </c>
      <c r="G174" s="138">
        <v>0</v>
      </c>
      <c r="H174" s="138">
        <v>0</v>
      </c>
      <c r="I174" s="138">
        <v>0</v>
      </c>
      <c r="J174" s="138">
        <v>0</v>
      </c>
      <c r="K174" s="138">
        <v>0</v>
      </c>
      <c r="L174" s="138">
        <v>0</v>
      </c>
      <c r="M174" s="138">
        <v>0</v>
      </c>
    </row>
    <row r="175" spans="1:13" ht="15" customHeight="1">
      <c r="A175" s="139">
        <v>1730</v>
      </c>
      <c r="B175" s="139">
        <v>1740</v>
      </c>
      <c r="C175" s="139">
        <v>13670</v>
      </c>
      <c r="D175" s="139">
        <v>9170</v>
      </c>
      <c r="E175" s="139">
        <v>1240</v>
      </c>
      <c r="F175" s="138">
        <v>0</v>
      </c>
      <c r="G175" s="138">
        <v>0</v>
      </c>
      <c r="H175" s="138">
        <v>0</v>
      </c>
      <c r="I175" s="138">
        <v>0</v>
      </c>
      <c r="J175" s="138">
        <v>0</v>
      </c>
      <c r="K175" s="138">
        <v>0</v>
      </c>
      <c r="L175" s="138">
        <v>0</v>
      </c>
      <c r="M175" s="138">
        <v>0</v>
      </c>
    </row>
    <row r="176" spans="1:13" ht="15" customHeight="1">
      <c r="A176" s="139">
        <v>1740</v>
      </c>
      <c r="B176" s="139">
        <v>1750</v>
      </c>
      <c r="C176" s="139">
        <v>13880</v>
      </c>
      <c r="D176" s="139">
        <v>9380</v>
      </c>
      <c r="E176" s="139">
        <v>1440</v>
      </c>
      <c r="F176" s="138">
        <v>0</v>
      </c>
      <c r="G176" s="138">
        <v>0</v>
      </c>
      <c r="H176" s="138">
        <v>0</v>
      </c>
      <c r="I176" s="138">
        <v>0</v>
      </c>
      <c r="J176" s="138">
        <v>0</v>
      </c>
      <c r="K176" s="138">
        <v>0</v>
      </c>
      <c r="L176" s="138">
        <v>0</v>
      </c>
      <c r="M176" s="138">
        <v>0</v>
      </c>
    </row>
    <row r="177" spans="1:13" ht="15" customHeight="1">
      <c r="A177" s="139">
        <v>1750</v>
      </c>
      <c r="B177" s="139">
        <v>1760</v>
      </c>
      <c r="C177" s="139">
        <v>14080</v>
      </c>
      <c r="D177" s="139">
        <v>9580</v>
      </c>
      <c r="E177" s="139">
        <v>1640</v>
      </c>
      <c r="F177" s="138">
        <v>0</v>
      </c>
      <c r="G177" s="138">
        <v>0</v>
      </c>
      <c r="H177" s="138">
        <v>0</v>
      </c>
      <c r="I177" s="138">
        <v>0</v>
      </c>
      <c r="J177" s="138">
        <v>0</v>
      </c>
      <c r="K177" s="138">
        <v>0</v>
      </c>
      <c r="L177" s="138">
        <v>0</v>
      </c>
      <c r="M177" s="138">
        <v>0</v>
      </c>
    </row>
    <row r="178" spans="1:13" ht="15" customHeight="1">
      <c r="A178" s="139">
        <v>1760</v>
      </c>
      <c r="B178" s="139">
        <v>1770</v>
      </c>
      <c r="C178" s="139">
        <v>14290</v>
      </c>
      <c r="D178" s="139">
        <v>9790</v>
      </c>
      <c r="E178" s="139">
        <v>1830</v>
      </c>
      <c r="F178" s="138">
        <v>0</v>
      </c>
      <c r="G178" s="138">
        <v>0</v>
      </c>
      <c r="H178" s="138">
        <v>0</v>
      </c>
      <c r="I178" s="138">
        <v>0</v>
      </c>
      <c r="J178" s="138">
        <v>0</v>
      </c>
      <c r="K178" s="138">
        <v>0</v>
      </c>
      <c r="L178" s="138">
        <v>0</v>
      </c>
      <c r="M178" s="138">
        <v>0</v>
      </c>
    </row>
    <row r="179" spans="1:13" ht="15" customHeight="1">
      <c r="A179" s="139">
        <v>1770</v>
      </c>
      <c r="B179" s="139">
        <v>1780</v>
      </c>
      <c r="C179" s="139">
        <v>14500</v>
      </c>
      <c r="D179" s="139">
        <v>10000</v>
      </c>
      <c r="E179" s="139">
        <v>2030</v>
      </c>
      <c r="F179" s="138">
        <v>0</v>
      </c>
      <c r="G179" s="138">
        <v>0</v>
      </c>
      <c r="H179" s="138">
        <v>0</v>
      </c>
      <c r="I179" s="138">
        <v>0</v>
      </c>
      <c r="J179" s="138">
        <v>0</v>
      </c>
      <c r="K179" s="138">
        <v>0</v>
      </c>
      <c r="L179" s="138">
        <v>0</v>
      </c>
      <c r="M179" s="138">
        <v>0</v>
      </c>
    </row>
    <row r="180" spans="1:13" ht="15" customHeight="1">
      <c r="A180" s="139">
        <v>1780</v>
      </c>
      <c r="B180" s="139">
        <v>1790</v>
      </c>
      <c r="C180" s="139">
        <v>14700</v>
      </c>
      <c r="D180" s="139">
        <v>10200</v>
      </c>
      <c r="E180" s="139">
        <v>2230</v>
      </c>
      <c r="F180" s="138">
        <v>0</v>
      </c>
      <c r="G180" s="138">
        <v>0</v>
      </c>
      <c r="H180" s="138">
        <v>0</v>
      </c>
      <c r="I180" s="138">
        <v>0</v>
      </c>
      <c r="J180" s="138">
        <v>0</v>
      </c>
      <c r="K180" s="138">
        <v>0</v>
      </c>
      <c r="L180" s="138">
        <v>0</v>
      </c>
      <c r="M180" s="138">
        <v>0</v>
      </c>
    </row>
    <row r="181" spans="1:13" ht="15" customHeight="1">
      <c r="A181" s="139">
        <v>1790</v>
      </c>
      <c r="B181" s="139">
        <v>1800</v>
      </c>
      <c r="C181" s="139">
        <v>14910</v>
      </c>
      <c r="D181" s="139">
        <v>10410</v>
      </c>
      <c r="E181" s="139">
        <v>2430</v>
      </c>
      <c r="F181" s="138">
        <v>0</v>
      </c>
      <c r="G181" s="138">
        <v>0</v>
      </c>
      <c r="H181" s="138">
        <v>0</v>
      </c>
      <c r="I181" s="138">
        <v>0</v>
      </c>
      <c r="J181" s="138">
        <v>0</v>
      </c>
      <c r="K181" s="138">
        <v>0</v>
      </c>
      <c r="L181" s="138">
        <v>0</v>
      </c>
      <c r="M181" s="138">
        <v>0</v>
      </c>
    </row>
    <row r="182" spans="1:13" ht="15" customHeight="1">
      <c r="A182" s="139">
        <v>1800</v>
      </c>
      <c r="B182" s="139">
        <v>1810</v>
      </c>
      <c r="C182" s="139">
        <v>15110</v>
      </c>
      <c r="D182" s="139">
        <v>10610</v>
      </c>
      <c r="E182" s="139">
        <v>2630</v>
      </c>
      <c r="F182" s="138">
        <v>0</v>
      </c>
      <c r="G182" s="138">
        <v>0</v>
      </c>
      <c r="H182" s="138">
        <v>0</v>
      </c>
      <c r="I182" s="138">
        <v>0</v>
      </c>
      <c r="J182" s="138">
        <v>0</v>
      </c>
      <c r="K182" s="138">
        <v>0</v>
      </c>
      <c r="L182" s="138">
        <v>0</v>
      </c>
      <c r="M182" s="138">
        <v>0</v>
      </c>
    </row>
    <row r="183" spans="1:13" ht="15" customHeight="1">
      <c r="A183" s="139">
        <v>1810</v>
      </c>
      <c r="B183" s="139">
        <v>1820</v>
      </c>
      <c r="C183" s="139">
        <v>15320</v>
      </c>
      <c r="D183" s="139">
        <v>10820</v>
      </c>
      <c r="E183" s="139">
        <v>2830</v>
      </c>
      <c r="F183" s="138">
        <v>0</v>
      </c>
      <c r="G183" s="138">
        <v>0</v>
      </c>
      <c r="H183" s="138">
        <v>0</v>
      </c>
      <c r="I183" s="138">
        <v>0</v>
      </c>
      <c r="J183" s="138">
        <v>0</v>
      </c>
      <c r="K183" s="138">
        <v>0</v>
      </c>
      <c r="L183" s="138">
        <v>0</v>
      </c>
      <c r="M183" s="138">
        <v>0</v>
      </c>
    </row>
    <row r="184" spans="1:13" ht="15" customHeight="1">
      <c r="A184" s="139">
        <v>1820</v>
      </c>
      <c r="B184" s="139">
        <v>1830</v>
      </c>
      <c r="C184" s="139">
        <v>15530</v>
      </c>
      <c r="D184" s="139">
        <v>11030</v>
      </c>
      <c r="E184" s="139">
        <v>3020</v>
      </c>
      <c r="F184" s="138">
        <v>0</v>
      </c>
      <c r="G184" s="138">
        <v>0</v>
      </c>
      <c r="H184" s="138">
        <v>0</v>
      </c>
      <c r="I184" s="138">
        <v>0</v>
      </c>
      <c r="J184" s="138">
        <v>0</v>
      </c>
      <c r="K184" s="138">
        <v>0</v>
      </c>
      <c r="L184" s="138">
        <v>0</v>
      </c>
      <c r="M184" s="138">
        <v>0</v>
      </c>
    </row>
    <row r="185" spans="1:13" ht="15" customHeight="1">
      <c r="A185" s="139">
        <v>1830</v>
      </c>
      <c r="B185" s="139">
        <v>1840</v>
      </c>
      <c r="C185" s="139">
        <v>15730</v>
      </c>
      <c r="D185" s="139">
        <v>11230</v>
      </c>
      <c r="E185" s="139">
        <v>3220</v>
      </c>
      <c r="F185" s="138">
        <v>0</v>
      </c>
      <c r="G185" s="138">
        <v>0</v>
      </c>
      <c r="H185" s="138">
        <v>0</v>
      </c>
      <c r="I185" s="138">
        <v>0</v>
      </c>
      <c r="J185" s="138">
        <v>0</v>
      </c>
      <c r="K185" s="138">
        <v>0</v>
      </c>
      <c r="L185" s="138">
        <v>0</v>
      </c>
      <c r="M185" s="138">
        <v>0</v>
      </c>
    </row>
    <row r="186" spans="1:13" ht="15" customHeight="1">
      <c r="A186" s="139">
        <v>1840</v>
      </c>
      <c r="B186" s="139">
        <v>1850</v>
      </c>
      <c r="C186" s="139">
        <v>15940</v>
      </c>
      <c r="D186" s="139">
        <v>11440</v>
      </c>
      <c r="E186" s="139">
        <v>3420</v>
      </c>
      <c r="F186" s="138">
        <v>0</v>
      </c>
      <c r="G186" s="138">
        <v>0</v>
      </c>
      <c r="H186" s="138">
        <v>0</v>
      </c>
      <c r="I186" s="138">
        <v>0</v>
      </c>
      <c r="J186" s="138">
        <v>0</v>
      </c>
      <c r="K186" s="138">
        <v>0</v>
      </c>
      <c r="L186" s="138">
        <v>0</v>
      </c>
      <c r="M186" s="138">
        <v>0</v>
      </c>
    </row>
    <row r="187" spans="1:13" ht="15" customHeight="1">
      <c r="A187" s="139">
        <v>1850</v>
      </c>
      <c r="B187" s="139">
        <v>1860</v>
      </c>
      <c r="C187" s="139">
        <v>16150</v>
      </c>
      <c r="D187" s="139">
        <v>11650</v>
      </c>
      <c r="E187" s="139">
        <v>3620</v>
      </c>
      <c r="F187" s="138">
        <v>0</v>
      </c>
      <c r="G187" s="138">
        <v>0</v>
      </c>
      <c r="H187" s="138">
        <v>0</v>
      </c>
      <c r="I187" s="138">
        <v>0</v>
      </c>
      <c r="J187" s="138">
        <v>0</v>
      </c>
      <c r="K187" s="138">
        <v>0</v>
      </c>
      <c r="L187" s="138">
        <v>0</v>
      </c>
      <c r="M187" s="138">
        <v>0</v>
      </c>
    </row>
    <row r="188" spans="1:13" ht="15" customHeight="1">
      <c r="A188" s="139">
        <v>1860</v>
      </c>
      <c r="B188" s="139">
        <v>1870</v>
      </c>
      <c r="C188" s="139">
        <v>16350</v>
      </c>
      <c r="D188" s="139">
        <v>11850</v>
      </c>
      <c r="E188" s="139">
        <v>3820</v>
      </c>
      <c r="F188" s="138">
        <v>0</v>
      </c>
      <c r="G188" s="138">
        <v>0</v>
      </c>
      <c r="H188" s="138">
        <v>0</v>
      </c>
      <c r="I188" s="138">
        <v>0</v>
      </c>
      <c r="J188" s="138">
        <v>0</v>
      </c>
      <c r="K188" s="138">
        <v>0</v>
      </c>
      <c r="L188" s="138">
        <v>0</v>
      </c>
      <c r="M188" s="138">
        <v>0</v>
      </c>
    </row>
    <row r="189" spans="1:13" ht="15" customHeight="1">
      <c r="A189" s="139">
        <v>1870</v>
      </c>
      <c r="B189" s="139">
        <v>1880</v>
      </c>
      <c r="C189" s="139">
        <v>16560</v>
      </c>
      <c r="D189" s="139">
        <v>12060</v>
      </c>
      <c r="E189" s="139">
        <v>4020</v>
      </c>
      <c r="F189" s="138">
        <v>0</v>
      </c>
      <c r="G189" s="138">
        <v>0</v>
      </c>
      <c r="H189" s="138">
        <v>0</v>
      </c>
      <c r="I189" s="138">
        <v>0</v>
      </c>
      <c r="J189" s="138">
        <v>0</v>
      </c>
      <c r="K189" s="138">
        <v>0</v>
      </c>
      <c r="L189" s="138">
        <v>0</v>
      </c>
      <c r="M189" s="138">
        <v>0</v>
      </c>
    </row>
    <row r="190" spans="1:13" ht="15" customHeight="1">
      <c r="A190" s="139">
        <v>1880</v>
      </c>
      <c r="B190" s="139">
        <v>1890</v>
      </c>
      <c r="C190" s="139">
        <v>16770</v>
      </c>
      <c r="D190" s="139">
        <v>12270</v>
      </c>
      <c r="E190" s="139">
        <v>4220</v>
      </c>
      <c r="F190" s="138">
        <v>0</v>
      </c>
      <c r="G190" s="138">
        <v>0</v>
      </c>
      <c r="H190" s="138">
        <v>0</v>
      </c>
      <c r="I190" s="138">
        <v>0</v>
      </c>
      <c r="J190" s="138">
        <v>0</v>
      </c>
      <c r="K190" s="138">
        <v>0</v>
      </c>
      <c r="L190" s="138">
        <v>0</v>
      </c>
      <c r="M190" s="138">
        <v>0</v>
      </c>
    </row>
    <row r="191" spans="1:13" ht="15" customHeight="1">
      <c r="A191" s="139">
        <v>1890</v>
      </c>
      <c r="B191" s="139">
        <v>1900</v>
      </c>
      <c r="C191" s="139">
        <v>16970</v>
      </c>
      <c r="D191" s="139">
        <v>12470</v>
      </c>
      <c r="E191" s="139">
        <v>4410</v>
      </c>
      <c r="F191" s="139">
        <v>1040</v>
      </c>
      <c r="G191" s="138">
        <v>0</v>
      </c>
      <c r="H191" s="138">
        <v>0</v>
      </c>
      <c r="I191" s="138">
        <v>0</v>
      </c>
      <c r="J191" s="138">
        <v>0</v>
      </c>
      <c r="K191" s="138">
        <v>0</v>
      </c>
      <c r="L191" s="138">
        <v>0</v>
      </c>
      <c r="M191" s="138">
        <v>0</v>
      </c>
    </row>
    <row r="192" spans="1:13" ht="15" customHeight="1">
      <c r="A192" s="139">
        <v>1900</v>
      </c>
      <c r="B192" s="139">
        <v>1910</v>
      </c>
      <c r="C192" s="139">
        <v>17180</v>
      </c>
      <c r="D192" s="139">
        <v>12680</v>
      </c>
      <c r="E192" s="139">
        <v>4610</v>
      </c>
      <c r="F192" s="139">
        <v>1240</v>
      </c>
      <c r="G192" s="138">
        <v>0</v>
      </c>
      <c r="H192" s="138">
        <v>0</v>
      </c>
      <c r="I192" s="138">
        <v>0</v>
      </c>
      <c r="J192" s="138">
        <v>0</v>
      </c>
      <c r="K192" s="138">
        <v>0</v>
      </c>
      <c r="L192" s="138">
        <v>0</v>
      </c>
      <c r="M192" s="138">
        <v>0</v>
      </c>
    </row>
    <row r="193" spans="1:13" ht="15" customHeight="1">
      <c r="A193" s="139">
        <v>1910</v>
      </c>
      <c r="B193" s="139">
        <v>1920</v>
      </c>
      <c r="C193" s="139">
        <v>17390</v>
      </c>
      <c r="D193" s="139">
        <v>12890</v>
      </c>
      <c r="E193" s="139">
        <v>4810</v>
      </c>
      <c r="F193" s="139">
        <v>1440</v>
      </c>
      <c r="G193" s="138">
        <v>0</v>
      </c>
      <c r="H193" s="138">
        <v>0</v>
      </c>
      <c r="I193" s="138">
        <v>0</v>
      </c>
      <c r="J193" s="138">
        <v>0</v>
      </c>
      <c r="K193" s="138">
        <v>0</v>
      </c>
      <c r="L193" s="138">
        <v>0</v>
      </c>
      <c r="M193" s="138">
        <v>0</v>
      </c>
    </row>
    <row r="194" spans="1:13" ht="15" customHeight="1">
      <c r="A194" s="139">
        <v>1920</v>
      </c>
      <c r="B194" s="139">
        <v>1930</v>
      </c>
      <c r="C194" s="139">
        <v>17590</v>
      </c>
      <c r="D194" s="139">
        <v>13090</v>
      </c>
      <c r="E194" s="139">
        <v>5010</v>
      </c>
      <c r="F194" s="139">
        <v>1630</v>
      </c>
      <c r="G194" s="138">
        <v>0</v>
      </c>
      <c r="H194" s="138">
        <v>0</v>
      </c>
      <c r="I194" s="138">
        <v>0</v>
      </c>
      <c r="J194" s="138">
        <v>0</v>
      </c>
      <c r="K194" s="138">
        <v>0</v>
      </c>
      <c r="L194" s="138">
        <v>0</v>
      </c>
      <c r="M194" s="138">
        <v>0</v>
      </c>
    </row>
    <row r="195" spans="1:13" ht="15" customHeight="1">
      <c r="A195" s="139">
        <v>1930</v>
      </c>
      <c r="B195" s="139">
        <v>1940</v>
      </c>
      <c r="C195" s="139">
        <v>17800</v>
      </c>
      <c r="D195" s="139">
        <v>13300</v>
      </c>
      <c r="E195" s="139">
        <v>5210</v>
      </c>
      <c r="F195" s="139">
        <v>1830</v>
      </c>
      <c r="G195" s="138">
        <v>0</v>
      </c>
      <c r="H195" s="138">
        <v>0</v>
      </c>
      <c r="I195" s="138">
        <v>0</v>
      </c>
      <c r="J195" s="138">
        <v>0</v>
      </c>
      <c r="K195" s="138">
        <v>0</v>
      </c>
      <c r="L195" s="138">
        <v>0</v>
      </c>
      <c r="M195" s="138">
        <v>0</v>
      </c>
    </row>
    <row r="196" spans="1:13" ht="15" customHeight="1">
      <c r="A196" s="139">
        <v>1940</v>
      </c>
      <c r="B196" s="139">
        <v>1950</v>
      </c>
      <c r="C196" s="139">
        <v>18010</v>
      </c>
      <c r="D196" s="139">
        <v>13510</v>
      </c>
      <c r="E196" s="139">
        <v>5410</v>
      </c>
      <c r="F196" s="139">
        <v>2030</v>
      </c>
      <c r="G196" s="138">
        <v>0</v>
      </c>
      <c r="H196" s="138">
        <v>0</v>
      </c>
      <c r="I196" s="138">
        <v>0</v>
      </c>
      <c r="J196" s="138">
        <v>0</v>
      </c>
      <c r="K196" s="138">
        <v>0</v>
      </c>
      <c r="L196" s="138">
        <v>0</v>
      </c>
      <c r="M196" s="138">
        <v>0</v>
      </c>
    </row>
    <row r="197" spans="1:13" ht="15" customHeight="1">
      <c r="A197" s="139">
        <v>1950</v>
      </c>
      <c r="B197" s="139">
        <v>1960</v>
      </c>
      <c r="C197" s="139">
        <v>18210</v>
      </c>
      <c r="D197" s="139">
        <v>13710</v>
      </c>
      <c r="E197" s="139">
        <v>5600</v>
      </c>
      <c r="F197" s="139">
        <v>2230</v>
      </c>
      <c r="G197" s="138">
        <v>0</v>
      </c>
      <c r="H197" s="138">
        <v>0</v>
      </c>
      <c r="I197" s="138">
        <v>0</v>
      </c>
      <c r="J197" s="138">
        <v>0</v>
      </c>
      <c r="K197" s="138">
        <v>0</v>
      </c>
      <c r="L197" s="138">
        <v>0</v>
      </c>
      <c r="M197" s="138">
        <v>0</v>
      </c>
    </row>
    <row r="198" spans="1:13" ht="15" customHeight="1">
      <c r="A198" s="139">
        <v>1960</v>
      </c>
      <c r="B198" s="139">
        <v>1970</v>
      </c>
      <c r="C198" s="139">
        <v>18420</v>
      </c>
      <c r="D198" s="139">
        <v>13920</v>
      </c>
      <c r="E198" s="139">
        <v>5800</v>
      </c>
      <c r="F198" s="139">
        <v>2430</v>
      </c>
      <c r="G198" s="138">
        <v>0</v>
      </c>
      <c r="H198" s="138">
        <v>0</v>
      </c>
      <c r="I198" s="138">
        <v>0</v>
      </c>
      <c r="J198" s="138">
        <v>0</v>
      </c>
      <c r="K198" s="138">
        <v>0</v>
      </c>
      <c r="L198" s="138">
        <v>0</v>
      </c>
      <c r="M198" s="138">
        <v>0</v>
      </c>
    </row>
    <row r="199" spans="1:13" ht="15" customHeight="1">
      <c r="A199" s="139">
        <v>1970</v>
      </c>
      <c r="B199" s="139">
        <v>1980</v>
      </c>
      <c r="C199" s="139">
        <v>18630</v>
      </c>
      <c r="D199" s="139">
        <v>14130</v>
      </c>
      <c r="E199" s="139">
        <v>6000</v>
      </c>
      <c r="F199" s="139">
        <v>2630</v>
      </c>
      <c r="G199" s="138">
        <v>0</v>
      </c>
      <c r="H199" s="138">
        <v>0</v>
      </c>
      <c r="I199" s="138">
        <v>0</v>
      </c>
      <c r="J199" s="138">
        <v>0</v>
      </c>
      <c r="K199" s="138">
        <v>0</v>
      </c>
      <c r="L199" s="138">
        <v>0</v>
      </c>
      <c r="M199" s="138">
        <v>0</v>
      </c>
    </row>
    <row r="200" spans="1:13" ht="15" customHeight="1">
      <c r="A200" s="139">
        <v>1980</v>
      </c>
      <c r="B200" s="139">
        <v>1990</v>
      </c>
      <c r="C200" s="139">
        <v>18880</v>
      </c>
      <c r="D200" s="139">
        <v>14330</v>
      </c>
      <c r="E200" s="139">
        <v>6200</v>
      </c>
      <c r="F200" s="139">
        <v>2820</v>
      </c>
      <c r="G200" s="138">
        <v>0</v>
      </c>
      <c r="H200" s="138">
        <v>0</v>
      </c>
      <c r="I200" s="138">
        <v>0</v>
      </c>
      <c r="J200" s="138">
        <v>0</v>
      </c>
      <c r="K200" s="138">
        <v>0</v>
      </c>
      <c r="L200" s="138">
        <v>0</v>
      </c>
      <c r="M200" s="138">
        <v>0</v>
      </c>
    </row>
    <row r="201" spans="1:13" ht="15" customHeight="1">
      <c r="A201" s="139">
        <v>1990</v>
      </c>
      <c r="B201" s="139">
        <v>2000</v>
      </c>
      <c r="C201" s="139">
        <v>19200</v>
      </c>
      <c r="D201" s="139">
        <v>14540</v>
      </c>
      <c r="E201" s="139">
        <v>6400</v>
      </c>
      <c r="F201" s="139">
        <v>3020</v>
      </c>
      <c r="G201" s="138">
        <v>0</v>
      </c>
      <c r="H201" s="138">
        <v>0</v>
      </c>
      <c r="I201" s="138">
        <v>0</v>
      </c>
      <c r="J201" s="138">
        <v>0</v>
      </c>
      <c r="K201" s="138">
        <v>0</v>
      </c>
      <c r="L201" s="138">
        <v>0</v>
      </c>
      <c r="M201" s="138">
        <v>0</v>
      </c>
    </row>
    <row r="202" spans="1:13" ht="15" customHeight="1">
      <c r="A202" s="139">
        <v>2000</v>
      </c>
      <c r="B202" s="139">
        <v>2010</v>
      </c>
      <c r="C202" s="139">
        <v>19520</v>
      </c>
      <c r="D202" s="139">
        <v>14750</v>
      </c>
      <c r="E202" s="139">
        <v>6600</v>
      </c>
      <c r="F202" s="139">
        <v>3220</v>
      </c>
      <c r="G202" s="138">
        <v>0</v>
      </c>
      <c r="H202" s="138">
        <v>0</v>
      </c>
      <c r="I202" s="138">
        <v>0</v>
      </c>
      <c r="J202" s="138">
        <v>0</v>
      </c>
      <c r="K202" s="138">
        <v>0</v>
      </c>
      <c r="L202" s="138">
        <v>0</v>
      </c>
      <c r="M202" s="138">
        <v>0</v>
      </c>
    </row>
    <row r="203" spans="1:13" ht="15" customHeight="1">
      <c r="A203" s="139">
        <v>2010</v>
      </c>
      <c r="B203" s="139">
        <v>2020</v>
      </c>
      <c r="C203" s="139">
        <v>19850</v>
      </c>
      <c r="D203" s="139">
        <v>14950</v>
      </c>
      <c r="E203" s="139">
        <v>6800</v>
      </c>
      <c r="F203" s="139">
        <v>3420</v>
      </c>
      <c r="G203" s="138">
        <v>0</v>
      </c>
      <c r="H203" s="138">
        <v>0</v>
      </c>
      <c r="I203" s="138">
        <v>0</v>
      </c>
      <c r="J203" s="138">
        <v>0</v>
      </c>
      <c r="K203" s="138">
        <v>0</v>
      </c>
      <c r="L203" s="138">
        <v>0</v>
      </c>
      <c r="M203" s="138">
        <v>0</v>
      </c>
    </row>
    <row r="204" spans="1:13" ht="15" customHeight="1">
      <c r="A204" s="139">
        <v>2020</v>
      </c>
      <c r="B204" s="139">
        <v>2030</v>
      </c>
      <c r="C204" s="139">
        <v>20170</v>
      </c>
      <c r="D204" s="139">
        <v>15160</v>
      </c>
      <c r="E204" s="139">
        <v>6990</v>
      </c>
      <c r="F204" s="139">
        <v>3620</v>
      </c>
      <c r="G204" s="138">
        <v>0</v>
      </c>
      <c r="H204" s="138">
        <v>0</v>
      </c>
      <c r="I204" s="138">
        <v>0</v>
      </c>
      <c r="J204" s="138">
        <v>0</v>
      </c>
      <c r="K204" s="138">
        <v>0</v>
      </c>
      <c r="L204" s="138">
        <v>0</v>
      </c>
      <c r="M204" s="138">
        <v>0</v>
      </c>
    </row>
    <row r="205" spans="1:13" ht="15" customHeight="1">
      <c r="A205" s="139">
        <v>2030</v>
      </c>
      <c r="B205" s="139">
        <v>2040</v>
      </c>
      <c r="C205" s="139">
        <v>20490</v>
      </c>
      <c r="D205" s="139">
        <v>15370</v>
      </c>
      <c r="E205" s="139">
        <v>7190</v>
      </c>
      <c r="F205" s="139">
        <v>3820</v>
      </c>
      <c r="G205" s="138">
        <v>0</v>
      </c>
      <c r="H205" s="138">
        <v>0</v>
      </c>
      <c r="I205" s="138">
        <v>0</v>
      </c>
      <c r="J205" s="138">
        <v>0</v>
      </c>
      <c r="K205" s="138">
        <v>0</v>
      </c>
      <c r="L205" s="138">
        <v>0</v>
      </c>
      <c r="M205" s="138">
        <v>0</v>
      </c>
    </row>
    <row r="206" spans="1:13" ht="15" customHeight="1">
      <c r="A206" s="139">
        <v>2040</v>
      </c>
      <c r="B206" s="139">
        <v>2050</v>
      </c>
      <c r="C206" s="139">
        <v>20810</v>
      </c>
      <c r="D206" s="139">
        <v>15570</v>
      </c>
      <c r="E206" s="139">
        <v>7390</v>
      </c>
      <c r="F206" s="139">
        <v>4020</v>
      </c>
      <c r="G206" s="138">
        <v>0</v>
      </c>
      <c r="H206" s="138">
        <v>0</v>
      </c>
      <c r="I206" s="138">
        <v>0</v>
      </c>
      <c r="J206" s="138">
        <v>0</v>
      </c>
      <c r="K206" s="138">
        <v>0</v>
      </c>
      <c r="L206" s="138">
        <v>0</v>
      </c>
      <c r="M206" s="138">
        <v>0</v>
      </c>
    </row>
    <row r="207" spans="1:13" ht="15" customHeight="1">
      <c r="A207" s="139">
        <v>2050</v>
      </c>
      <c r="B207" s="139">
        <v>2060</v>
      </c>
      <c r="C207" s="139">
        <v>21130</v>
      </c>
      <c r="D207" s="139">
        <v>15780</v>
      </c>
      <c r="E207" s="139">
        <v>7590</v>
      </c>
      <c r="F207" s="139">
        <v>4210</v>
      </c>
      <c r="G207" s="138">
        <v>0</v>
      </c>
      <c r="H207" s="138">
        <v>0</v>
      </c>
      <c r="I207" s="138">
        <v>0</v>
      </c>
      <c r="J207" s="138">
        <v>0</v>
      </c>
      <c r="K207" s="138">
        <v>0</v>
      </c>
      <c r="L207" s="138">
        <v>0</v>
      </c>
      <c r="M207" s="138">
        <v>0</v>
      </c>
    </row>
    <row r="208" spans="1:13" ht="15" customHeight="1">
      <c r="A208" s="139">
        <v>2060</v>
      </c>
      <c r="B208" s="139">
        <v>2070</v>
      </c>
      <c r="C208" s="139">
        <v>21450</v>
      </c>
      <c r="D208" s="139">
        <v>15990</v>
      </c>
      <c r="E208" s="139">
        <v>7790</v>
      </c>
      <c r="F208" s="139">
        <v>4410</v>
      </c>
      <c r="G208" s="139">
        <v>1040</v>
      </c>
      <c r="H208" s="138">
        <v>0</v>
      </c>
      <c r="I208" s="138">
        <v>0</v>
      </c>
      <c r="J208" s="138">
        <v>0</v>
      </c>
      <c r="K208" s="138">
        <v>0</v>
      </c>
      <c r="L208" s="138">
        <v>0</v>
      </c>
      <c r="M208" s="138">
        <v>0</v>
      </c>
    </row>
    <row r="209" spans="1:13" ht="15" customHeight="1">
      <c r="A209" s="139">
        <v>2070</v>
      </c>
      <c r="B209" s="139">
        <v>2080</v>
      </c>
      <c r="C209" s="139">
        <v>21770</v>
      </c>
      <c r="D209" s="139">
        <v>16190</v>
      </c>
      <c r="E209" s="139">
        <v>7990</v>
      </c>
      <c r="F209" s="139">
        <v>4610</v>
      </c>
      <c r="G209" s="139">
        <v>1240</v>
      </c>
      <c r="H209" s="138">
        <v>0</v>
      </c>
      <c r="I209" s="138">
        <v>0</v>
      </c>
      <c r="J209" s="138">
        <v>0</v>
      </c>
      <c r="K209" s="138">
        <v>0</v>
      </c>
      <c r="L209" s="138">
        <v>0</v>
      </c>
      <c r="M209" s="138">
        <v>0</v>
      </c>
    </row>
    <row r="210" spans="1:13" ht="15" customHeight="1">
      <c r="A210" s="139">
        <v>2080</v>
      </c>
      <c r="B210" s="139">
        <v>2090</v>
      </c>
      <c r="C210" s="139">
        <v>22090</v>
      </c>
      <c r="D210" s="139">
        <v>16400</v>
      </c>
      <c r="E210" s="139">
        <v>8180</v>
      </c>
      <c r="F210" s="139">
        <v>4810</v>
      </c>
      <c r="G210" s="139">
        <v>1430</v>
      </c>
      <c r="H210" s="138">
        <v>0</v>
      </c>
      <c r="I210" s="138">
        <v>0</v>
      </c>
      <c r="J210" s="138">
        <v>0</v>
      </c>
      <c r="K210" s="138">
        <v>0</v>
      </c>
      <c r="L210" s="138">
        <v>0</v>
      </c>
      <c r="M210" s="138">
        <v>0</v>
      </c>
    </row>
    <row r="211" spans="1:13" ht="15" customHeight="1">
      <c r="A211" s="139">
        <v>2090</v>
      </c>
      <c r="B211" s="139">
        <v>2100</v>
      </c>
      <c r="C211" s="139">
        <v>22420</v>
      </c>
      <c r="D211" s="139">
        <v>16600</v>
      </c>
      <c r="E211" s="139">
        <v>8380</v>
      </c>
      <c r="F211" s="139">
        <v>5010</v>
      </c>
      <c r="G211" s="139">
        <v>1630</v>
      </c>
      <c r="H211" s="138">
        <v>0</v>
      </c>
      <c r="I211" s="138">
        <v>0</v>
      </c>
      <c r="J211" s="138">
        <v>0</v>
      </c>
      <c r="K211" s="138">
        <v>0</v>
      </c>
      <c r="L211" s="138">
        <v>0</v>
      </c>
      <c r="M211" s="138">
        <v>0</v>
      </c>
    </row>
    <row r="212" spans="1:13" ht="15" customHeight="1">
      <c r="A212" s="139">
        <v>2100</v>
      </c>
      <c r="B212" s="139">
        <v>2110</v>
      </c>
      <c r="C212" s="139">
        <v>22740</v>
      </c>
      <c r="D212" s="139">
        <v>16810</v>
      </c>
      <c r="E212" s="139">
        <v>8580</v>
      </c>
      <c r="F212" s="139">
        <v>5210</v>
      </c>
      <c r="G212" s="139">
        <v>1830</v>
      </c>
      <c r="H212" s="138">
        <v>0</v>
      </c>
      <c r="I212" s="138">
        <v>0</v>
      </c>
      <c r="J212" s="138">
        <v>0</v>
      </c>
      <c r="K212" s="138">
        <v>0</v>
      </c>
      <c r="L212" s="138">
        <v>0</v>
      </c>
      <c r="M212" s="138">
        <v>0</v>
      </c>
    </row>
    <row r="213" spans="1:13" ht="15" customHeight="1">
      <c r="A213" s="139">
        <v>2110</v>
      </c>
      <c r="B213" s="139">
        <v>2120</v>
      </c>
      <c r="C213" s="139">
        <v>23060</v>
      </c>
      <c r="D213" s="139">
        <v>17020</v>
      </c>
      <c r="E213" s="139">
        <v>8780</v>
      </c>
      <c r="F213" s="139">
        <v>5400</v>
      </c>
      <c r="G213" s="139">
        <v>2030</v>
      </c>
      <c r="H213" s="138">
        <v>0</v>
      </c>
      <c r="I213" s="138">
        <v>0</v>
      </c>
      <c r="J213" s="138">
        <v>0</v>
      </c>
      <c r="K213" s="138">
        <v>0</v>
      </c>
      <c r="L213" s="138">
        <v>0</v>
      </c>
      <c r="M213" s="138">
        <v>0</v>
      </c>
    </row>
    <row r="214" spans="1:13" ht="15" customHeight="1">
      <c r="A214" s="139">
        <v>2120</v>
      </c>
      <c r="B214" s="139">
        <v>2130</v>
      </c>
      <c r="C214" s="139">
        <v>23380</v>
      </c>
      <c r="D214" s="139">
        <v>17220</v>
      </c>
      <c r="E214" s="139">
        <v>8980</v>
      </c>
      <c r="F214" s="139">
        <v>5600</v>
      </c>
      <c r="G214" s="139">
        <v>2230</v>
      </c>
      <c r="H214" s="138">
        <v>0</v>
      </c>
      <c r="I214" s="138">
        <v>0</v>
      </c>
      <c r="J214" s="138">
        <v>0</v>
      </c>
      <c r="K214" s="138">
        <v>0</v>
      </c>
      <c r="L214" s="138">
        <v>0</v>
      </c>
      <c r="M214" s="138">
        <v>0</v>
      </c>
    </row>
    <row r="215" spans="1:13" ht="15" customHeight="1">
      <c r="A215" s="139">
        <v>2130</v>
      </c>
      <c r="B215" s="139">
        <v>2140</v>
      </c>
      <c r="C215" s="139">
        <v>23700</v>
      </c>
      <c r="D215" s="139">
        <v>17430</v>
      </c>
      <c r="E215" s="139">
        <v>9180</v>
      </c>
      <c r="F215" s="139">
        <v>5800</v>
      </c>
      <c r="G215" s="139">
        <v>2430</v>
      </c>
      <c r="H215" s="138">
        <v>0</v>
      </c>
      <c r="I215" s="138">
        <v>0</v>
      </c>
      <c r="J215" s="138">
        <v>0</v>
      </c>
      <c r="K215" s="138">
        <v>0</v>
      </c>
      <c r="L215" s="138">
        <v>0</v>
      </c>
      <c r="M215" s="138">
        <v>0</v>
      </c>
    </row>
    <row r="216" spans="1:13" ht="15" customHeight="1">
      <c r="A216" s="139">
        <v>2140</v>
      </c>
      <c r="B216" s="139">
        <v>2150</v>
      </c>
      <c r="C216" s="139">
        <v>24020</v>
      </c>
      <c r="D216" s="139">
        <v>17640</v>
      </c>
      <c r="E216" s="139">
        <v>9380</v>
      </c>
      <c r="F216" s="139">
        <v>6000</v>
      </c>
      <c r="G216" s="139">
        <v>2630</v>
      </c>
      <c r="H216" s="138">
        <v>0</v>
      </c>
      <c r="I216" s="138">
        <v>0</v>
      </c>
      <c r="J216" s="138">
        <v>0</v>
      </c>
      <c r="K216" s="138">
        <v>0</v>
      </c>
      <c r="L216" s="138">
        <v>0</v>
      </c>
      <c r="M216" s="138">
        <v>0</v>
      </c>
    </row>
    <row r="217" spans="1:13" ht="15" customHeight="1">
      <c r="A217" s="139">
        <v>2150</v>
      </c>
      <c r="B217" s="139">
        <v>2160</v>
      </c>
      <c r="C217" s="139">
        <v>24340</v>
      </c>
      <c r="D217" s="139">
        <v>17840</v>
      </c>
      <c r="E217" s="139">
        <v>9570</v>
      </c>
      <c r="F217" s="139">
        <v>6200</v>
      </c>
      <c r="G217" s="139">
        <v>2820</v>
      </c>
      <c r="H217" s="138">
        <v>0</v>
      </c>
      <c r="I217" s="138">
        <v>0</v>
      </c>
      <c r="J217" s="138">
        <v>0</v>
      </c>
      <c r="K217" s="138">
        <v>0</v>
      </c>
      <c r="L217" s="138">
        <v>0</v>
      </c>
      <c r="M217" s="138">
        <v>0</v>
      </c>
    </row>
    <row r="218" spans="1:13" ht="15" customHeight="1">
      <c r="A218" s="139">
        <v>2160</v>
      </c>
      <c r="B218" s="139">
        <v>2170</v>
      </c>
      <c r="C218" s="139">
        <v>24660</v>
      </c>
      <c r="D218" s="139">
        <v>18050</v>
      </c>
      <c r="E218" s="139">
        <v>9770</v>
      </c>
      <c r="F218" s="139">
        <v>6400</v>
      </c>
      <c r="G218" s="139">
        <v>3020</v>
      </c>
      <c r="H218" s="138">
        <v>0</v>
      </c>
      <c r="I218" s="138">
        <v>0</v>
      </c>
      <c r="J218" s="138">
        <v>0</v>
      </c>
      <c r="K218" s="138">
        <v>0</v>
      </c>
      <c r="L218" s="138">
        <v>0</v>
      </c>
      <c r="M218" s="138">
        <v>0</v>
      </c>
    </row>
    <row r="219" spans="1:13" ht="15" customHeight="1">
      <c r="A219" s="139">
        <v>2170</v>
      </c>
      <c r="B219" s="139">
        <v>2180</v>
      </c>
      <c r="C219" s="139">
        <v>24990</v>
      </c>
      <c r="D219" s="139">
        <v>18260</v>
      </c>
      <c r="E219" s="139">
        <v>9970</v>
      </c>
      <c r="F219" s="139">
        <v>6600</v>
      </c>
      <c r="G219" s="139">
        <v>3220</v>
      </c>
      <c r="H219" s="138">
        <v>0</v>
      </c>
      <c r="I219" s="138">
        <v>0</v>
      </c>
      <c r="J219" s="138">
        <v>0</v>
      </c>
      <c r="K219" s="138">
        <v>0</v>
      </c>
      <c r="L219" s="138">
        <v>0</v>
      </c>
      <c r="M219" s="138">
        <v>0</v>
      </c>
    </row>
    <row r="220" spans="1:13" ht="15" customHeight="1">
      <c r="A220" s="139">
        <v>2180</v>
      </c>
      <c r="B220" s="139">
        <v>2190</v>
      </c>
      <c r="C220" s="139">
        <v>25310</v>
      </c>
      <c r="D220" s="139">
        <v>18460</v>
      </c>
      <c r="E220" s="139">
        <v>10170</v>
      </c>
      <c r="F220" s="139">
        <v>6790</v>
      </c>
      <c r="G220" s="139">
        <v>3420</v>
      </c>
      <c r="H220" s="138">
        <v>0</v>
      </c>
      <c r="I220" s="138">
        <v>0</v>
      </c>
      <c r="J220" s="138">
        <v>0</v>
      </c>
      <c r="K220" s="138">
        <v>0</v>
      </c>
      <c r="L220" s="138">
        <v>0</v>
      </c>
      <c r="M220" s="138">
        <v>0</v>
      </c>
    </row>
    <row r="221" spans="1:13" ht="15" customHeight="1">
      <c r="A221" s="139">
        <v>2190</v>
      </c>
      <c r="B221" s="139">
        <v>2200</v>
      </c>
      <c r="C221" s="139">
        <v>25630</v>
      </c>
      <c r="D221" s="139">
        <v>18670</v>
      </c>
      <c r="E221" s="139">
        <v>10370</v>
      </c>
      <c r="F221" s="139">
        <v>6990</v>
      </c>
      <c r="G221" s="139">
        <v>3620</v>
      </c>
      <c r="H221" s="138">
        <v>0</v>
      </c>
      <c r="I221" s="138">
        <v>0</v>
      </c>
      <c r="J221" s="138">
        <v>0</v>
      </c>
      <c r="K221" s="138">
        <v>0</v>
      </c>
      <c r="L221" s="138">
        <v>0</v>
      </c>
      <c r="M221" s="138">
        <v>0</v>
      </c>
    </row>
    <row r="222" spans="1:13" ht="15" customHeight="1">
      <c r="A222" s="139">
        <v>2200</v>
      </c>
      <c r="B222" s="139">
        <v>2210</v>
      </c>
      <c r="C222" s="139">
        <v>25950</v>
      </c>
      <c r="D222" s="139">
        <v>18950</v>
      </c>
      <c r="E222" s="139">
        <v>10570</v>
      </c>
      <c r="F222" s="139">
        <v>7190</v>
      </c>
      <c r="G222" s="139">
        <v>3820</v>
      </c>
      <c r="H222" s="138">
        <v>0</v>
      </c>
      <c r="I222" s="138">
        <v>0</v>
      </c>
      <c r="J222" s="138">
        <v>0</v>
      </c>
      <c r="K222" s="138">
        <v>0</v>
      </c>
      <c r="L222" s="138">
        <v>0</v>
      </c>
      <c r="M222" s="138">
        <v>0</v>
      </c>
    </row>
    <row r="223" spans="1:13" ht="15" customHeight="1">
      <c r="A223" s="139">
        <v>2210</v>
      </c>
      <c r="B223" s="139">
        <v>2220</v>
      </c>
      <c r="C223" s="139">
        <v>26270</v>
      </c>
      <c r="D223" s="139">
        <v>19270</v>
      </c>
      <c r="E223" s="139">
        <v>10760</v>
      </c>
      <c r="F223" s="139">
        <v>7390</v>
      </c>
      <c r="G223" s="139">
        <v>4010</v>
      </c>
      <c r="H223" s="138">
        <v>0</v>
      </c>
      <c r="I223" s="138">
        <v>0</v>
      </c>
      <c r="J223" s="138">
        <v>0</v>
      </c>
      <c r="K223" s="138">
        <v>0</v>
      </c>
      <c r="L223" s="138">
        <v>0</v>
      </c>
      <c r="M223" s="138">
        <v>0</v>
      </c>
    </row>
    <row r="224" spans="1:13" ht="15" customHeight="1">
      <c r="A224" s="139">
        <v>2220</v>
      </c>
      <c r="B224" s="139">
        <v>2230</v>
      </c>
      <c r="C224" s="139">
        <v>26590</v>
      </c>
      <c r="D224" s="139">
        <v>19590</v>
      </c>
      <c r="E224" s="139">
        <v>10960</v>
      </c>
      <c r="F224" s="139">
        <v>7590</v>
      </c>
      <c r="G224" s="139">
        <v>4210</v>
      </c>
      <c r="H224" s="138">
        <v>0</v>
      </c>
      <c r="I224" s="138">
        <v>0</v>
      </c>
      <c r="J224" s="138">
        <v>0</v>
      </c>
      <c r="K224" s="138">
        <v>0</v>
      </c>
      <c r="L224" s="138">
        <v>0</v>
      </c>
      <c r="M224" s="138">
        <v>0</v>
      </c>
    </row>
    <row r="225" spans="1:13" ht="15" customHeight="1">
      <c r="A225" s="139">
        <v>2230</v>
      </c>
      <c r="B225" s="139">
        <v>2240</v>
      </c>
      <c r="C225" s="139">
        <v>26910</v>
      </c>
      <c r="D225" s="139">
        <v>19910</v>
      </c>
      <c r="E225" s="139">
        <v>11160</v>
      </c>
      <c r="F225" s="139">
        <v>7790</v>
      </c>
      <c r="G225" s="139">
        <v>4410</v>
      </c>
      <c r="H225" s="139">
        <v>1040</v>
      </c>
      <c r="I225" s="138">
        <v>0</v>
      </c>
      <c r="J225" s="138">
        <v>0</v>
      </c>
      <c r="K225" s="138">
        <v>0</v>
      </c>
      <c r="L225" s="138">
        <v>0</v>
      </c>
      <c r="M225" s="138">
        <v>0</v>
      </c>
    </row>
    <row r="226" spans="1:13" ht="15" customHeight="1">
      <c r="A226" s="139">
        <v>2240</v>
      </c>
      <c r="B226" s="139">
        <v>2250</v>
      </c>
      <c r="C226" s="139">
        <v>27240</v>
      </c>
      <c r="D226" s="139">
        <v>20240</v>
      </c>
      <c r="E226" s="139">
        <v>11360</v>
      </c>
      <c r="F226" s="139">
        <v>7980</v>
      </c>
      <c r="G226" s="139">
        <v>4610</v>
      </c>
      <c r="H226" s="139">
        <v>1230</v>
      </c>
      <c r="I226" s="138">
        <v>0</v>
      </c>
      <c r="J226" s="138">
        <v>0</v>
      </c>
      <c r="K226" s="138">
        <v>0</v>
      </c>
      <c r="L226" s="138">
        <v>0</v>
      </c>
      <c r="M226" s="138">
        <v>0</v>
      </c>
    </row>
    <row r="227" spans="1:13" ht="15" customHeight="1">
      <c r="A227" s="139">
        <v>2250</v>
      </c>
      <c r="B227" s="139">
        <v>2260</v>
      </c>
      <c r="C227" s="139">
        <v>27560</v>
      </c>
      <c r="D227" s="139">
        <v>20560</v>
      </c>
      <c r="E227" s="139">
        <v>11560</v>
      </c>
      <c r="F227" s="139">
        <v>8180</v>
      </c>
      <c r="G227" s="139">
        <v>4810</v>
      </c>
      <c r="H227" s="139">
        <v>1430</v>
      </c>
      <c r="I227" s="138">
        <v>0</v>
      </c>
      <c r="J227" s="138">
        <v>0</v>
      </c>
      <c r="K227" s="138">
        <v>0</v>
      </c>
      <c r="L227" s="138">
        <v>0</v>
      </c>
      <c r="M227" s="138">
        <v>0</v>
      </c>
    </row>
    <row r="228" spans="1:13" ht="15" customHeight="1">
      <c r="A228" s="139">
        <v>2260</v>
      </c>
      <c r="B228" s="139">
        <v>2270</v>
      </c>
      <c r="C228" s="139">
        <v>27880</v>
      </c>
      <c r="D228" s="139">
        <v>20880</v>
      </c>
      <c r="E228" s="139">
        <v>11760</v>
      </c>
      <c r="F228" s="139">
        <v>8380</v>
      </c>
      <c r="G228" s="139">
        <v>5010</v>
      </c>
      <c r="H228" s="139">
        <v>1630</v>
      </c>
      <c r="I228" s="138">
        <v>0</v>
      </c>
      <c r="J228" s="138">
        <v>0</v>
      </c>
      <c r="K228" s="138">
        <v>0</v>
      </c>
      <c r="L228" s="138">
        <v>0</v>
      </c>
      <c r="M228" s="138">
        <v>0</v>
      </c>
    </row>
    <row r="229" spans="1:13" ht="15" customHeight="1">
      <c r="A229" s="139">
        <v>2270</v>
      </c>
      <c r="B229" s="139">
        <v>2280</v>
      </c>
      <c r="C229" s="139">
        <v>28200</v>
      </c>
      <c r="D229" s="139">
        <v>21200</v>
      </c>
      <c r="E229" s="139">
        <v>11960</v>
      </c>
      <c r="F229" s="139">
        <v>8580</v>
      </c>
      <c r="G229" s="139">
        <v>5210</v>
      </c>
      <c r="H229" s="139">
        <v>1830</v>
      </c>
      <c r="I229" s="138">
        <v>0</v>
      </c>
      <c r="J229" s="138">
        <v>0</v>
      </c>
      <c r="K229" s="138">
        <v>0</v>
      </c>
      <c r="L229" s="138">
        <v>0</v>
      </c>
      <c r="M229" s="138">
        <v>0</v>
      </c>
    </row>
    <row r="230" spans="1:13" ht="15" customHeight="1">
      <c r="A230" s="139">
        <v>2280</v>
      </c>
      <c r="B230" s="139">
        <v>2290</v>
      </c>
      <c r="C230" s="139">
        <v>28520</v>
      </c>
      <c r="D230" s="139">
        <v>21520</v>
      </c>
      <c r="E230" s="139">
        <v>12150</v>
      </c>
      <c r="F230" s="139">
        <v>8780</v>
      </c>
      <c r="G230" s="139">
        <v>5400</v>
      </c>
      <c r="H230" s="139">
        <v>2030</v>
      </c>
      <c r="I230" s="138">
        <v>0</v>
      </c>
      <c r="J230" s="138">
        <v>0</v>
      </c>
      <c r="K230" s="138">
        <v>0</v>
      </c>
      <c r="L230" s="138">
        <v>0</v>
      </c>
      <c r="M230" s="138">
        <v>0</v>
      </c>
    </row>
    <row r="231" spans="1:13" ht="15" customHeight="1">
      <c r="A231" s="139">
        <v>2290</v>
      </c>
      <c r="B231" s="139">
        <v>2300</v>
      </c>
      <c r="C231" s="139">
        <v>28840</v>
      </c>
      <c r="D231" s="139">
        <v>21840</v>
      </c>
      <c r="E231" s="139">
        <v>12350</v>
      </c>
      <c r="F231" s="139">
        <v>8980</v>
      </c>
      <c r="G231" s="139">
        <v>5600</v>
      </c>
      <c r="H231" s="139">
        <v>2230</v>
      </c>
      <c r="I231" s="138">
        <v>0</v>
      </c>
      <c r="J231" s="138">
        <v>0</v>
      </c>
      <c r="K231" s="138">
        <v>0</v>
      </c>
      <c r="L231" s="138">
        <v>0</v>
      </c>
      <c r="M231" s="138">
        <v>0</v>
      </c>
    </row>
    <row r="232" spans="1:13" ht="15" customHeight="1">
      <c r="A232" s="139">
        <v>2300</v>
      </c>
      <c r="B232" s="139">
        <v>2310</v>
      </c>
      <c r="C232" s="139">
        <v>29160</v>
      </c>
      <c r="D232" s="139">
        <v>22160</v>
      </c>
      <c r="E232" s="139">
        <v>12550</v>
      </c>
      <c r="F232" s="139">
        <v>9180</v>
      </c>
      <c r="G232" s="139">
        <v>5800</v>
      </c>
      <c r="H232" s="139">
        <v>2430</v>
      </c>
      <c r="I232" s="138">
        <v>0</v>
      </c>
      <c r="J232" s="138">
        <v>0</v>
      </c>
      <c r="K232" s="138">
        <v>0</v>
      </c>
      <c r="L232" s="138">
        <v>0</v>
      </c>
      <c r="M232" s="138">
        <v>0</v>
      </c>
    </row>
    <row r="233" spans="1:13" ht="15" customHeight="1">
      <c r="A233" s="139">
        <v>2310</v>
      </c>
      <c r="B233" s="139">
        <v>2320</v>
      </c>
      <c r="C233" s="139">
        <v>29480</v>
      </c>
      <c r="D233" s="139">
        <v>22480</v>
      </c>
      <c r="E233" s="139">
        <v>12750</v>
      </c>
      <c r="F233" s="139">
        <v>9370</v>
      </c>
      <c r="G233" s="139">
        <v>6000</v>
      </c>
      <c r="H233" s="139">
        <v>2620</v>
      </c>
      <c r="I233" s="138">
        <v>0</v>
      </c>
      <c r="J233" s="138">
        <v>0</v>
      </c>
      <c r="K233" s="138">
        <v>0</v>
      </c>
      <c r="L233" s="138">
        <v>0</v>
      </c>
      <c r="M233" s="138">
        <v>0</v>
      </c>
    </row>
    <row r="234" spans="1:13" ht="15" customHeight="1">
      <c r="A234" s="139">
        <v>2320</v>
      </c>
      <c r="B234" s="139">
        <v>2330</v>
      </c>
      <c r="C234" s="139">
        <v>29810</v>
      </c>
      <c r="D234" s="139">
        <v>22810</v>
      </c>
      <c r="E234" s="139">
        <v>12950</v>
      </c>
      <c r="F234" s="139">
        <v>9570</v>
      </c>
      <c r="G234" s="139">
        <v>6200</v>
      </c>
      <c r="H234" s="139">
        <v>2820</v>
      </c>
      <c r="I234" s="138">
        <v>0</v>
      </c>
      <c r="J234" s="138">
        <v>0</v>
      </c>
      <c r="K234" s="138">
        <v>0</v>
      </c>
      <c r="L234" s="138">
        <v>0</v>
      </c>
      <c r="M234" s="138">
        <v>0</v>
      </c>
    </row>
    <row r="235" spans="1:13" ht="15" customHeight="1">
      <c r="A235" s="139">
        <v>2330</v>
      </c>
      <c r="B235" s="139">
        <v>2340</v>
      </c>
      <c r="C235" s="139">
        <v>30130</v>
      </c>
      <c r="D235" s="139">
        <v>23130</v>
      </c>
      <c r="E235" s="139">
        <v>13150</v>
      </c>
      <c r="F235" s="139">
        <v>9770</v>
      </c>
      <c r="G235" s="139">
        <v>6400</v>
      </c>
      <c r="H235" s="139">
        <v>3020</v>
      </c>
      <c r="I235" s="138">
        <v>0</v>
      </c>
      <c r="J235" s="138">
        <v>0</v>
      </c>
      <c r="K235" s="138">
        <v>0</v>
      </c>
      <c r="L235" s="138">
        <v>0</v>
      </c>
      <c r="M235" s="138">
        <v>0</v>
      </c>
    </row>
    <row r="236" spans="1:13" ht="15" customHeight="1">
      <c r="A236" s="139">
        <v>2340</v>
      </c>
      <c r="B236" s="139">
        <v>2350</v>
      </c>
      <c r="C236" s="139">
        <v>30450</v>
      </c>
      <c r="D236" s="139">
        <v>23450</v>
      </c>
      <c r="E236" s="139">
        <v>13340</v>
      </c>
      <c r="F236" s="139">
        <v>9970</v>
      </c>
      <c r="G236" s="139">
        <v>6590</v>
      </c>
      <c r="H236" s="139">
        <v>3220</v>
      </c>
      <c r="I236" s="138">
        <v>0</v>
      </c>
      <c r="J236" s="138">
        <v>0</v>
      </c>
      <c r="K236" s="138">
        <v>0</v>
      </c>
      <c r="L236" s="138">
        <v>0</v>
      </c>
      <c r="M236" s="138">
        <v>0</v>
      </c>
    </row>
    <row r="237" spans="1:13" ht="15" customHeight="1">
      <c r="A237" s="139">
        <v>2350</v>
      </c>
      <c r="B237" s="139">
        <v>2360</v>
      </c>
      <c r="C237" s="139">
        <v>30770</v>
      </c>
      <c r="D237" s="139">
        <v>23770</v>
      </c>
      <c r="E237" s="139">
        <v>13540</v>
      </c>
      <c r="F237" s="139">
        <v>10170</v>
      </c>
      <c r="G237" s="139">
        <v>6790</v>
      </c>
      <c r="H237" s="139">
        <v>3420</v>
      </c>
      <c r="I237" s="138">
        <v>0</v>
      </c>
      <c r="J237" s="138">
        <v>0</v>
      </c>
      <c r="K237" s="138">
        <v>0</v>
      </c>
      <c r="L237" s="138">
        <v>0</v>
      </c>
      <c r="M237" s="138">
        <v>0</v>
      </c>
    </row>
    <row r="238" spans="1:13" ht="15" customHeight="1">
      <c r="A238" s="139">
        <v>2360</v>
      </c>
      <c r="B238" s="139">
        <v>2370</v>
      </c>
      <c r="C238" s="139">
        <v>31090</v>
      </c>
      <c r="D238" s="139">
        <v>24090</v>
      </c>
      <c r="E238" s="139">
        <v>13740</v>
      </c>
      <c r="F238" s="139">
        <v>10370</v>
      </c>
      <c r="G238" s="139">
        <v>6990</v>
      </c>
      <c r="H238" s="139">
        <v>3620</v>
      </c>
      <c r="I238" s="138">
        <v>0</v>
      </c>
      <c r="J238" s="138">
        <v>0</v>
      </c>
      <c r="K238" s="138">
        <v>0</v>
      </c>
      <c r="L238" s="138">
        <v>0</v>
      </c>
      <c r="M238" s="138">
        <v>0</v>
      </c>
    </row>
    <row r="239" spans="1:13" ht="15" customHeight="1">
      <c r="A239" s="139">
        <v>2370</v>
      </c>
      <c r="B239" s="139">
        <v>2380</v>
      </c>
      <c r="C239" s="139">
        <v>31410</v>
      </c>
      <c r="D239" s="139">
        <v>24410</v>
      </c>
      <c r="E239" s="139">
        <v>13940</v>
      </c>
      <c r="F239" s="139">
        <v>10560</v>
      </c>
      <c r="G239" s="139">
        <v>7190</v>
      </c>
      <c r="H239" s="139">
        <v>3810</v>
      </c>
      <c r="I239" s="138">
        <v>0</v>
      </c>
      <c r="J239" s="138">
        <v>0</v>
      </c>
      <c r="K239" s="138">
        <v>0</v>
      </c>
      <c r="L239" s="138">
        <v>0</v>
      </c>
      <c r="M239" s="138">
        <v>0</v>
      </c>
    </row>
    <row r="240" spans="1:13" ht="15" customHeight="1">
      <c r="A240" s="139">
        <v>2380</v>
      </c>
      <c r="B240" s="139">
        <v>2390</v>
      </c>
      <c r="C240" s="139">
        <v>31730</v>
      </c>
      <c r="D240" s="139">
        <v>24730</v>
      </c>
      <c r="E240" s="139">
        <v>14140</v>
      </c>
      <c r="F240" s="139">
        <v>10760</v>
      </c>
      <c r="G240" s="139">
        <v>7390</v>
      </c>
      <c r="H240" s="139">
        <v>4010</v>
      </c>
      <c r="I240" s="138">
        <v>0</v>
      </c>
      <c r="J240" s="138">
        <v>0</v>
      </c>
      <c r="K240" s="138">
        <v>0</v>
      </c>
      <c r="L240" s="138">
        <v>0</v>
      </c>
      <c r="M240" s="138">
        <v>0</v>
      </c>
    </row>
    <row r="241" spans="1:13" ht="15" customHeight="1">
      <c r="A241" s="139">
        <v>2390</v>
      </c>
      <c r="B241" s="139">
        <v>2400</v>
      </c>
      <c r="C241" s="139">
        <v>32050</v>
      </c>
      <c r="D241" s="139">
        <v>25050</v>
      </c>
      <c r="E241" s="139">
        <v>14340</v>
      </c>
      <c r="F241" s="139">
        <v>10960</v>
      </c>
      <c r="G241" s="139">
        <v>7590</v>
      </c>
      <c r="H241" s="139">
        <v>4210</v>
      </c>
      <c r="I241" s="138">
        <v>0</v>
      </c>
      <c r="J241" s="138">
        <v>0</v>
      </c>
      <c r="K241" s="138">
        <v>0</v>
      </c>
      <c r="L241" s="138">
        <v>0</v>
      </c>
      <c r="M241" s="138">
        <v>0</v>
      </c>
    </row>
    <row r="242" spans="1:13" ht="15" customHeight="1">
      <c r="A242" s="139">
        <v>2400</v>
      </c>
      <c r="B242" s="139">
        <v>2410</v>
      </c>
      <c r="C242" s="139">
        <v>32380</v>
      </c>
      <c r="D242" s="139">
        <v>25380</v>
      </c>
      <c r="E242" s="139">
        <v>14530</v>
      </c>
      <c r="F242" s="139">
        <v>11160</v>
      </c>
      <c r="G242" s="139">
        <v>7780</v>
      </c>
      <c r="H242" s="139">
        <v>4410</v>
      </c>
      <c r="I242" s="139">
        <v>1030</v>
      </c>
      <c r="J242" s="138">
        <v>0</v>
      </c>
      <c r="K242" s="138">
        <v>0</v>
      </c>
      <c r="L242" s="138">
        <v>0</v>
      </c>
      <c r="M242" s="138">
        <v>0</v>
      </c>
    </row>
    <row r="243" spans="1:13" ht="15" customHeight="1">
      <c r="A243" s="139">
        <v>2410</v>
      </c>
      <c r="B243" s="139">
        <v>2420</v>
      </c>
      <c r="C243" s="139">
        <v>32700</v>
      </c>
      <c r="D243" s="139">
        <v>25700</v>
      </c>
      <c r="E243" s="139">
        <v>14730</v>
      </c>
      <c r="F243" s="139">
        <v>11360</v>
      </c>
      <c r="G243" s="139">
        <v>7980</v>
      </c>
      <c r="H243" s="139">
        <v>4610</v>
      </c>
      <c r="I243" s="139">
        <v>1230</v>
      </c>
      <c r="J243" s="138">
        <v>0</v>
      </c>
      <c r="K243" s="138">
        <v>0</v>
      </c>
      <c r="L243" s="138">
        <v>0</v>
      </c>
      <c r="M243" s="138">
        <v>0</v>
      </c>
    </row>
    <row r="244" spans="1:13" ht="15" customHeight="1">
      <c r="A244" s="139">
        <v>2420</v>
      </c>
      <c r="B244" s="139">
        <v>2430</v>
      </c>
      <c r="C244" s="139">
        <v>33020</v>
      </c>
      <c r="D244" s="139">
        <v>26020</v>
      </c>
      <c r="E244" s="139">
        <v>14930</v>
      </c>
      <c r="F244" s="139">
        <v>11560</v>
      </c>
      <c r="G244" s="139">
        <v>8180</v>
      </c>
      <c r="H244" s="139">
        <v>4810</v>
      </c>
      <c r="I244" s="139">
        <v>1430</v>
      </c>
      <c r="J244" s="138">
        <v>0</v>
      </c>
      <c r="K244" s="138">
        <v>0</v>
      </c>
      <c r="L244" s="138">
        <v>0</v>
      </c>
      <c r="M244" s="138">
        <v>0</v>
      </c>
    </row>
    <row r="245" spans="1:13" ht="15" customHeight="1">
      <c r="A245" s="139">
        <v>2430</v>
      </c>
      <c r="B245" s="139">
        <v>2440</v>
      </c>
      <c r="C245" s="139">
        <v>33340</v>
      </c>
      <c r="D245" s="139">
        <v>26340</v>
      </c>
      <c r="E245" s="139">
        <v>15130</v>
      </c>
      <c r="F245" s="139">
        <v>11760</v>
      </c>
      <c r="G245" s="139">
        <v>8380</v>
      </c>
      <c r="H245" s="139">
        <v>5010</v>
      </c>
      <c r="I245" s="139">
        <v>1630</v>
      </c>
      <c r="J245" s="138">
        <v>0</v>
      </c>
      <c r="K245" s="138">
        <v>0</v>
      </c>
      <c r="L245" s="138">
        <v>0</v>
      </c>
      <c r="M245" s="138">
        <v>0</v>
      </c>
    </row>
    <row r="246" spans="1:13" ht="15" customHeight="1">
      <c r="A246" s="139">
        <v>2440</v>
      </c>
      <c r="B246" s="139">
        <v>2450</v>
      </c>
      <c r="C246" s="139">
        <v>33660</v>
      </c>
      <c r="D246" s="139">
        <v>26660</v>
      </c>
      <c r="E246" s="139">
        <v>15330</v>
      </c>
      <c r="F246" s="139">
        <v>11950</v>
      </c>
      <c r="G246" s="139">
        <v>8580</v>
      </c>
      <c r="H246" s="139">
        <v>5200</v>
      </c>
      <c r="I246" s="139">
        <v>1830</v>
      </c>
      <c r="J246" s="138">
        <v>0</v>
      </c>
      <c r="K246" s="138">
        <v>0</v>
      </c>
      <c r="L246" s="138">
        <v>0</v>
      </c>
      <c r="M246" s="138">
        <v>0</v>
      </c>
    </row>
    <row r="247" spans="1:13" ht="15" customHeight="1">
      <c r="A247" s="139">
        <v>2450</v>
      </c>
      <c r="B247" s="139">
        <v>2460</v>
      </c>
      <c r="C247" s="139">
        <v>33980</v>
      </c>
      <c r="D247" s="139">
        <v>26980</v>
      </c>
      <c r="E247" s="139">
        <v>15530</v>
      </c>
      <c r="F247" s="139">
        <v>12150</v>
      </c>
      <c r="G247" s="139">
        <v>8780</v>
      </c>
      <c r="H247" s="139">
        <v>5400</v>
      </c>
      <c r="I247" s="139">
        <v>2030</v>
      </c>
      <c r="J247" s="138">
        <v>0</v>
      </c>
      <c r="K247" s="138">
        <v>0</v>
      </c>
      <c r="L247" s="138">
        <v>0</v>
      </c>
      <c r="M247" s="138">
        <v>0</v>
      </c>
    </row>
    <row r="248" spans="1:13" ht="15" customHeight="1">
      <c r="A248" s="139">
        <v>2460</v>
      </c>
      <c r="B248" s="139">
        <v>2470</v>
      </c>
      <c r="C248" s="139">
        <v>34300</v>
      </c>
      <c r="D248" s="139">
        <v>27300</v>
      </c>
      <c r="E248" s="139">
        <v>15730</v>
      </c>
      <c r="F248" s="139">
        <v>12350</v>
      </c>
      <c r="G248" s="139">
        <v>8980</v>
      </c>
      <c r="H248" s="139">
        <v>5600</v>
      </c>
      <c r="I248" s="139">
        <v>2230</v>
      </c>
      <c r="J248" s="138">
        <v>0</v>
      </c>
      <c r="K248" s="138">
        <v>0</v>
      </c>
      <c r="L248" s="138">
        <v>0</v>
      </c>
      <c r="M248" s="138">
        <v>0</v>
      </c>
    </row>
    <row r="249" spans="1:13" ht="15" customHeight="1">
      <c r="A249" s="139">
        <v>2470</v>
      </c>
      <c r="B249" s="139">
        <v>2480</v>
      </c>
      <c r="C249" s="139">
        <v>34630</v>
      </c>
      <c r="D249" s="139">
        <v>27630</v>
      </c>
      <c r="E249" s="139">
        <v>15920</v>
      </c>
      <c r="F249" s="139">
        <v>12550</v>
      </c>
      <c r="G249" s="139">
        <v>9170</v>
      </c>
      <c r="H249" s="139">
        <v>5800</v>
      </c>
      <c r="I249" s="139">
        <v>2420</v>
      </c>
      <c r="J249" s="138">
        <v>0</v>
      </c>
      <c r="K249" s="138">
        <v>0</v>
      </c>
      <c r="L249" s="138">
        <v>0</v>
      </c>
      <c r="M249" s="138">
        <v>0</v>
      </c>
    </row>
    <row r="250" spans="1:13" ht="15" customHeight="1">
      <c r="A250" s="139">
        <v>2480</v>
      </c>
      <c r="B250" s="139">
        <v>2490</v>
      </c>
      <c r="C250" s="139">
        <v>34950</v>
      </c>
      <c r="D250" s="139">
        <v>27950</v>
      </c>
      <c r="E250" s="139">
        <v>16120</v>
      </c>
      <c r="F250" s="139">
        <v>12750</v>
      </c>
      <c r="G250" s="139">
        <v>9370</v>
      </c>
      <c r="H250" s="139">
        <v>6000</v>
      </c>
      <c r="I250" s="139">
        <v>2620</v>
      </c>
      <c r="J250" s="138">
        <v>0</v>
      </c>
      <c r="K250" s="138">
        <v>0</v>
      </c>
      <c r="L250" s="138">
        <v>0</v>
      </c>
      <c r="M250" s="138">
        <v>0</v>
      </c>
    </row>
    <row r="251" spans="1:13" ht="15" customHeight="1">
      <c r="A251" s="139">
        <v>2490</v>
      </c>
      <c r="B251" s="139">
        <v>2500</v>
      </c>
      <c r="C251" s="139">
        <v>35270</v>
      </c>
      <c r="D251" s="139">
        <v>28270</v>
      </c>
      <c r="E251" s="139">
        <v>16320</v>
      </c>
      <c r="F251" s="139">
        <v>12950</v>
      </c>
      <c r="G251" s="139">
        <v>9570</v>
      </c>
      <c r="H251" s="139">
        <v>6200</v>
      </c>
      <c r="I251" s="139">
        <v>2820</v>
      </c>
      <c r="J251" s="138">
        <v>0</v>
      </c>
      <c r="K251" s="138">
        <v>0</v>
      </c>
      <c r="L251" s="138">
        <v>0</v>
      </c>
      <c r="M251" s="138">
        <v>0</v>
      </c>
    </row>
    <row r="252" spans="1:13" ht="15" customHeight="1">
      <c r="A252" s="139">
        <v>2500</v>
      </c>
      <c r="B252" s="139">
        <v>2510</v>
      </c>
      <c r="C252" s="139">
        <v>35600</v>
      </c>
      <c r="D252" s="139">
        <v>28600</v>
      </c>
      <c r="E252" s="139">
        <v>16530</v>
      </c>
      <c r="F252" s="139">
        <v>13150</v>
      </c>
      <c r="G252" s="139">
        <v>9780</v>
      </c>
      <c r="H252" s="139">
        <v>6400</v>
      </c>
      <c r="I252" s="139">
        <v>3030</v>
      </c>
      <c r="J252" s="138">
        <v>0</v>
      </c>
      <c r="K252" s="138">
        <v>0</v>
      </c>
      <c r="L252" s="138">
        <v>0</v>
      </c>
      <c r="M252" s="138">
        <v>0</v>
      </c>
    </row>
    <row r="253" spans="1:13" ht="15" customHeight="1">
      <c r="A253" s="139">
        <v>2510</v>
      </c>
      <c r="B253" s="139">
        <v>2520</v>
      </c>
      <c r="C253" s="139">
        <v>35940</v>
      </c>
      <c r="D253" s="139">
        <v>28940</v>
      </c>
      <c r="E253" s="139">
        <v>16740</v>
      </c>
      <c r="F253" s="139">
        <v>13360</v>
      </c>
      <c r="G253" s="139">
        <v>9990</v>
      </c>
      <c r="H253" s="139">
        <v>6610</v>
      </c>
      <c r="I253" s="139">
        <v>3240</v>
      </c>
      <c r="J253" s="138">
        <v>0</v>
      </c>
      <c r="K253" s="138">
        <v>0</v>
      </c>
      <c r="L253" s="138">
        <v>0</v>
      </c>
      <c r="M253" s="138">
        <v>0</v>
      </c>
    </row>
    <row r="254" spans="1:13" ht="15" customHeight="1">
      <c r="A254" s="139">
        <v>2520</v>
      </c>
      <c r="B254" s="139">
        <v>2530</v>
      </c>
      <c r="C254" s="139">
        <v>36280</v>
      </c>
      <c r="D254" s="139">
        <v>29280</v>
      </c>
      <c r="E254" s="139">
        <v>16950</v>
      </c>
      <c r="F254" s="139">
        <v>13580</v>
      </c>
      <c r="G254" s="139">
        <v>10200</v>
      </c>
      <c r="H254" s="139">
        <v>6830</v>
      </c>
      <c r="I254" s="139">
        <v>3450</v>
      </c>
      <c r="J254" s="138">
        <v>0</v>
      </c>
      <c r="K254" s="138">
        <v>0</v>
      </c>
      <c r="L254" s="138">
        <v>0</v>
      </c>
      <c r="M254" s="138">
        <v>0</v>
      </c>
    </row>
    <row r="255" spans="1:13" ht="15" customHeight="1">
      <c r="A255" s="139">
        <v>2530</v>
      </c>
      <c r="B255" s="139">
        <v>2540</v>
      </c>
      <c r="C255" s="139">
        <v>36630</v>
      </c>
      <c r="D255" s="139">
        <v>29630</v>
      </c>
      <c r="E255" s="139">
        <v>17160</v>
      </c>
      <c r="F255" s="139">
        <v>13790</v>
      </c>
      <c r="G255" s="139">
        <v>10410</v>
      </c>
      <c r="H255" s="139">
        <v>7040</v>
      </c>
      <c r="I255" s="139">
        <v>3660</v>
      </c>
      <c r="J255" s="138">
        <v>0</v>
      </c>
      <c r="K255" s="138">
        <v>0</v>
      </c>
      <c r="L255" s="138">
        <v>0</v>
      </c>
      <c r="M255" s="138">
        <v>0</v>
      </c>
    </row>
    <row r="256" spans="1:13" ht="15" customHeight="1">
      <c r="A256" s="139">
        <v>2540</v>
      </c>
      <c r="B256" s="139">
        <v>2550</v>
      </c>
      <c r="C256" s="139">
        <v>36970</v>
      </c>
      <c r="D256" s="139">
        <v>29970</v>
      </c>
      <c r="E256" s="139">
        <v>17370</v>
      </c>
      <c r="F256" s="139">
        <v>14000</v>
      </c>
      <c r="G256" s="139">
        <v>10620</v>
      </c>
      <c r="H256" s="139">
        <v>7250</v>
      </c>
      <c r="I256" s="139">
        <v>3870</v>
      </c>
      <c r="J256" s="138">
        <v>0</v>
      </c>
      <c r="K256" s="138">
        <v>0</v>
      </c>
      <c r="L256" s="138">
        <v>0</v>
      </c>
      <c r="M256" s="138">
        <v>0</v>
      </c>
    </row>
    <row r="257" spans="1:13" ht="15" customHeight="1">
      <c r="A257" s="139">
        <v>2550</v>
      </c>
      <c r="B257" s="139">
        <v>2560</v>
      </c>
      <c r="C257" s="139">
        <v>37310</v>
      </c>
      <c r="D257" s="139">
        <v>30310</v>
      </c>
      <c r="E257" s="139">
        <v>17590</v>
      </c>
      <c r="F257" s="139">
        <v>14210</v>
      </c>
      <c r="G257" s="139">
        <v>10840</v>
      </c>
      <c r="H257" s="139">
        <v>7460</v>
      </c>
      <c r="I257" s="139">
        <v>4090</v>
      </c>
      <c r="J257" s="138">
        <v>0</v>
      </c>
      <c r="K257" s="138">
        <v>0</v>
      </c>
      <c r="L257" s="138">
        <v>0</v>
      </c>
      <c r="M257" s="138">
        <v>0</v>
      </c>
    </row>
    <row r="258" spans="1:13" ht="15" customHeight="1">
      <c r="A258" s="139">
        <v>2560</v>
      </c>
      <c r="B258" s="139">
        <v>2570</v>
      </c>
      <c r="C258" s="139">
        <v>37650</v>
      </c>
      <c r="D258" s="139">
        <v>30650</v>
      </c>
      <c r="E258" s="139">
        <v>17800</v>
      </c>
      <c r="F258" s="139">
        <v>14420</v>
      </c>
      <c r="G258" s="139">
        <v>11050</v>
      </c>
      <c r="H258" s="139">
        <v>7670</v>
      </c>
      <c r="I258" s="139">
        <v>4300</v>
      </c>
      <c r="J258" s="138">
        <v>0</v>
      </c>
      <c r="K258" s="138">
        <v>0</v>
      </c>
      <c r="L258" s="138">
        <v>0</v>
      </c>
      <c r="M258" s="138">
        <v>0</v>
      </c>
    </row>
    <row r="259" spans="1:13" ht="15" customHeight="1">
      <c r="A259" s="139">
        <v>2570</v>
      </c>
      <c r="B259" s="139">
        <v>2580</v>
      </c>
      <c r="C259" s="139">
        <v>38000</v>
      </c>
      <c r="D259" s="139">
        <v>31000</v>
      </c>
      <c r="E259" s="139">
        <v>18010</v>
      </c>
      <c r="F259" s="139">
        <v>14630</v>
      </c>
      <c r="G259" s="139">
        <v>11260</v>
      </c>
      <c r="H259" s="139">
        <v>7880</v>
      </c>
      <c r="I259" s="139">
        <v>4510</v>
      </c>
      <c r="J259" s="139">
        <v>1130</v>
      </c>
      <c r="K259" s="138">
        <v>0</v>
      </c>
      <c r="L259" s="138">
        <v>0</v>
      </c>
      <c r="M259" s="138">
        <v>0</v>
      </c>
    </row>
    <row r="260" spans="1:13" ht="15" customHeight="1">
      <c r="A260" s="139">
        <v>2580</v>
      </c>
      <c r="B260" s="139">
        <v>2590</v>
      </c>
      <c r="C260" s="139">
        <v>38340</v>
      </c>
      <c r="D260" s="139">
        <v>31340</v>
      </c>
      <c r="E260" s="139">
        <v>18220</v>
      </c>
      <c r="F260" s="139">
        <v>14850</v>
      </c>
      <c r="G260" s="139">
        <v>11470</v>
      </c>
      <c r="H260" s="139">
        <v>8100</v>
      </c>
      <c r="I260" s="139">
        <v>4720</v>
      </c>
      <c r="J260" s="139">
        <v>1350</v>
      </c>
      <c r="K260" s="138">
        <v>0</v>
      </c>
      <c r="L260" s="138">
        <v>0</v>
      </c>
      <c r="M260" s="138">
        <v>0</v>
      </c>
    </row>
    <row r="261" spans="1:13" ht="15" customHeight="1">
      <c r="A261" s="139">
        <v>2590</v>
      </c>
      <c r="B261" s="139">
        <v>2600</v>
      </c>
      <c r="C261" s="139">
        <v>38830</v>
      </c>
      <c r="D261" s="139">
        <v>31680</v>
      </c>
      <c r="E261" s="139">
        <v>18430</v>
      </c>
      <c r="F261" s="139">
        <v>15060</v>
      </c>
      <c r="G261" s="139">
        <v>11680</v>
      </c>
      <c r="H261" s="139">
        <v>8310</v>
      </c>
      <c r="I261" s="139">
        <v>4930</v>
      </c>
      <c r="J261" s="139">
        <v>1560</v>
      </c>
      <c r="K261" s="138">
        <v>0</v>
      </c>
      <c r="L261" s="138">
        <v>0</v>
      </c>
      <c r="M261" s="138">
        <v>0</v>
      </c>
    </row>
    <row r="262" spans="1:13" ht="15" customHeight="1">
      <c r="A262" s="139">
        <v>2600</v>
      </c>
      <c r="B262" s="139">
        <v>2610</v>
      </c>
      <c r="C262" s="139">
        <v>39690</v>
      </c>
      <c r="D262" s="139">
        <v>32020</v>
      </c>
      <c r="E262" s="139">
        <v>18650</v>
      </c>
      <c r="F262" s="139">
        <v>15270</v>
      </c>
      <c r="G262" s="139">
        <v>11900</v>
      </c>
      <c r="H262" s="139">
        <v>8520</v>
      </c>
      <c r="I262" s="139">
        <v>5150</v>
      </c>
      <c r="J262" s="139">
        <v>1770</v>
      </c>
      <c r="K262" s="138">
        <v>0</v>
      </c>
      <c r="L262" s="138">
        <v>0</v>
      </c>
      <c r="M262" s="138">
        <v>0</v>
      </c>
    </row>
    <row r="263" spans="1:13" ht="15" customHeight="1">
      <c r="A263" s="139">
        <v>2610</v>
      </c>
      <c r="B263" s="139">
        <v>2620</v>
      </c>
      <c r="C263" s="139">
        <v>40540</v>
      </c>
      <c r="D263" s="139">
        <v>32360</v>
      </c>
      <c r="E263" s="139">
        <v>18920</v>
      </c>
      <c r="F263" s="139">
        <v>15480</v>
      </c>
      <c r="G263" s="139">
        <v>12110</v>
      </c>
      <c r="H263" s="139">
        <v>8730</v>
      </c>
      <c r="I263" s="139">
        <v>5360</v>
      </c>
      <c r="J263" s="139">
        <v>1980</v>
      </c>
      <c r="K263" s="138">
        <v>0</v>
      </c>
      <c r="L263" s="138">
        <v>0</v>
      </c>
      <c r="M263" s="138">
        <v>0</v>
      </c>
    </row>
    <row r="264" spans="1:13" ht="15" customHeight="1">
      <c r="A264" s="139">
        <v>2620</v>
      </c>
      <c r="B264" s="139">
        <v>2630</v>
      </c>
      <c r="C264" s="139">
        <v>41400</v>
      </c>
      <c r="D264" s="139">
        <v>32710</v>
      </c>
      <c r="E264" s="139">
        <v>19250</v>
      </c>
      <c r="F264" s="139">
        <v>15690</v>
      </c>
      <c r="G264" s="139">
        <v>12320</v>
      </c>
      <c r="H264" s="139">
        <v>8940</v>
      </c>
      <c r="I264" s="139">
        <v>5570</v>
      </c>
      <c r="J264" s="139">
        <v>2190</v>
      </c>
      <c r="K264" s="138">
        <v>0</v>
      </c>
      <c r="L264" s="138">
        <v>0</v>
      </c>
      <c r="M264" s="138">
        <v>0</v>
      </c>
    </row>
    <row r="265" spans="1:13" ht="15" customHeight="1">
      <c r="A265" s="139">
        <v>2630</v>
      </c>
      <c r="B265" s="139">
        <v>2640</v>
      </c>
      <c r="C265" s="139">
        <v>42260</v>
      </c>
      <c r="D265" s="139">
        <v>33050</v>
      </c>
      <c r="E265" s="139">
        <v>19580</v>
      </c>
      <c r="F265" s="139">
        <v>15910</v>
      </c>
      <c r="G265" s="139">
        <v>12530</v>
      </c>
      <c r="H265" s="139">
        <v>9160</v>
      </c>
      <c r="I265" s="139">
        <v>5780</v>
      </c>
      <c r="J265" s="139">
        <v>2410</v>
      </c>
      <c r="K265" s="138">
        <v>0</v>
      </c>
      <c r="L265" s="138">
        <v>0</v>
      </c>
      <c r="M265" s="138">
        <v>0</v>
      </c>
    </row>
    <row r="266" spans="1:13" ht="15" customHeight="1">
      <c r="A266" s="139">
        <v>2640</v>
      </c>
      <c r="B266" s="139">
        <v>2650</v>
      </c>
      <c r="C266" s="139">
        <v>43110</v>
      </c>
      <c r="D266" s="139">
        <v>33390</v>
      </c>
      <c r="E266" s="139">
        <v>19910</v>
      </c>
      <c r="F266" s="139">
        <v>16120</v>
      </c>
      <c r="G266" s="139">
        <v>12740</v>
      </c>
      <c r="H266" s="139">
        <v>9370</v>
      </c>
      <c r="I266" s="139">
        <v>5990</v>
      </c>
      <c r="J266" s="139">
        <v>2620</v>
      </c>
      <c r="K266" s="138">
        <v>0</v>
      </c>
      <c r="L266" s="138">
        <v>0</v>
      </c>
      <c r="M266" s="138">
        <v>0</v>
      </c>
    </row>
    <row r="267" spans="1:13" ht="15" customHeight="1">
      <c r="A267" s="139">
        <v>2650</v>
      </c>
      <c r="B267" s="139">
        <v>2660</v>
      </c>
      <c r="C267" s="139">
        <v>43970</v>
      </c>
      <c r="D267" s="139">
        <v>33730</v>
      </c>
      <c r="E267" s="139">
        <v>20240</v>
      </c>
      <c r="F267" s="139">
        <v>16330</v>
      </c>
      <c r="G267" s="139">
        <v>12960</v>
      </c>
      <c r="H267" s="139">
        <v>9580</v>
      </c>
      <c r="I267" s="139">
        <v>6210</v>
      </c>
      <c r="J267" s="139">
        <v>2830</v>
      </c>
      <c r="K267" s="138">
        <v>0</v>
      </c>
      <c r="L267" s="138">
        <v>0</v>
      </c>
      <c r="M267" s="138">
        <v>0</v>
      </c>
    </row>
    <row r="268" spans="1:13" ht="15" customHeight="1">
      <c r="A268" s="139">
        <v>2660</v>
      </c>
      <c r="B268" s="139">
        <v>2670</v>
      </c>
      <c r="C268" s="139">
        <v>44820</v>
      </c>
      <c r="D268" s="139">
        <v>34080</v>
      </c>
      <c r="E268" s="139">
        <v>20570</v>
      </c>
      <c r="F268" s="139">
        <v>16540</v>
      </c>
      <c r="G268" s="139">
        <v>13170</v>
      </c>
      <c r="H268" s="139">
        <v>9790</v>
      </c>
      <c r="I268" s="139">
        <v>6420</v>
      </c>
      <c r="J268" s="139">
        <v>3040</v>
      </c>
      <c r="K268" s="138">
        <v>0</v>
      </c>
      <c r="L268" s="138">
        <v>0</v>
      </c>
      <c r="M268" s="138">
        <v>0</v>
      </c>
    </row>
    <row r="269" spans="1:13" ht="15" customHeight="1">
      <c r="A269" s="139">
        <v>2670</v>
      </c>
      <c r="B269" s="139">
        <v>2680</v>
      </c>
      <c r="C269" s="139">
        <v>45680</v>
      </c>
      <c r="D269" s="139">
        <v>34420</v>
      </c>
      <c r="E269" s="139">
        <v>20900</v>
      </c>
      <c r="F269" s="139">
        <v>16750</v>
      </c>
      <c r="G269" s="139">
        <v>13380</v>
      </c>
      <c r="H269" s="139">
        <v>10000</v>
      </c>
      <c r="I269" s="139">
        <v>6630</v>
      </c>
      <c r="J269" s="139">
        <v>3250</v>
      </c>
      <c r="K269" s="138">
        <v>0</v>
      </c>
      <c r="L269" s="138">
        <v>0</v>
      </c>
      <c r="M269" s="138">
        <v>0</v>
      </c>
    </row>
    <row r="270" spans="1:13" ht="15" customHeight="1">
      <c r="A270" s="139">
        <v>2680</v>
      </c>
      <c r="B270" s="139">
        <v>2690</v>
      </c>
      <c r="C270" s="139">
        <v>46540</v>
      </c>
      <c r="D270" s="139">
        <v>34760</v>
      </c>
      <c r="E270" s="139">
        <v>21230</v>
      </c>
      <c r="F270" s="139">
        <v>16970</v>
      </c>
      <c r="G270" s="139">
        <v>13590</v>
      </c>
      <c r="H270" s="139">
        <v>10220</v>
      </c>
      <c r="I270" s="139">
        <v>6840</v>
      </c>
      <c r="J270" s="139">
        <v>3470</v>
      </c>
      <c r="K270" s="138">
        <v>0</v>
      </c>
      <c r="L270" s="138">
        <v>0</v>
      </c>
      <c r="M270" s="138">
        <v>0</v>
      </c>
    </row>
    <row r="271" spans="1:13" ht="15" customHeight="1">
      <c r="A271" s="139">
        <v>2690</v>
      </c>
      <c r="B271" s="139">
        <v>2700</v>
      </c>
      <c r="C271" s="139">
        <v>47390</v>
      </c>
      <c r="D271" s="139">
        <v>35100</v>
      </c>
      <c r="E271" s="139">
        <v>21560</v>
      </c>
      <c r="F271" s="139">
        <v>17180</v>
      </c>
      <c r="G271" s="139">
        <v>13800</v>
      </c>
      <c r="H271" s="139">
        <v>10430</v>
      </c>
      <c r="I271" s="139">
        <v>7050</v>
      </c>
      <c r="J271" s="139">
        <v>3680</v>
      </c>
      <c r="K271" s="138">
        <v>0</v>
      </c>
      <c r="L271" s="138">
        <v>0</v>
      </c>
      <c r="M271" s="138">
        <v>0</v>
      </c>
    </row>
    <row r="272" spans="1:13" ht="15" customHeight="1">
      <c r="A272" s="139">
        <v>2700</v>
      </c>
      <c r="B272" s="139">
        <v>2710</v>
      </c>
      <c r="C272" s="139">
        <v>48250</v>
      </c>
      <c r="D272" s="139">
        <v>35450</v>
      </c>
      <c r="E272" s="139">
        <v>21890</v>
      </c>
      <c r="F272" s="139">
        <v>17390</v>
      </c>
      <c r="G272" s="139">
        <v>14020</v>
      </c>
      <c r="H272" s="139">
        <v>10640</v>
      </c>
      <c r="I272" s="139">
        <v>7270</v>
      </c>
      <c r="J272" s="139">
        <v>3890</v>
      </c>
      <c r="K272" s="138">
        <v>0</v>
      </c>
      <c r="L272" s="138">
        <v>0</v>
      </c>
      <c r="M272" s="138">
        <v>0</v>
      </c>
    </row>
    <row r="273" spans="1:13" ht="15" customHeight="1">
      <c r="A273" s="139">
        <v>2710</v>
      </c>
      <c r="B273" s="139">
        <v>2720</v>
      </c>
      <c r="C273" s="139">
        <v>49100</v>
      </c>
      <c r="D273" s="139">
        <v>35790</v>
      </c>
      <c r="E273" s="139">
        <v>22220</v>
      </c>
      <c r="F273" s="139">
        <v>17600</v>
      </c>
      <c r="G273" s="139">
        <v>14230</v>
      </c>
      <c r="H273" s="139">
        <v>10850</v>
      </c>
      <c r="I273" s="139">
        <v>7480</v>
      </c>
      <c r="J273" s="139">
        <v>4100</v>
      </c>
      <c r="K273" s="138">
        <v>0</v>
      </c>
      <c r="L273" s="138">
        <v>0</v>
      </c>
      <c r="M273" s="138">
        <v>0</v>
      </c>
    </row>
    <row r="274" spans="1:13" ht="15" customHeight="1">
      <c r="A274" s="139">
        <v>2720</v>
      </c>
      <c r="B274" s="139">
        <v>2730</v>
      </c>
      <c r="C274" s="139">
        <v>49960</v>
      </c>
      <c r="D274" s="139">
        <v>36130</v>
      </c>
      <c r="E274" s="139">
        <v>22550</v>
      </c>
      <c r="F274" s="139">
        <v>17810</v>
      </c>
      <c r="G274" s="139">
        <v>14440</v>
      </c>
      <c r="H274" s="139">
        <v>11060</v>
      </c>
      <c r="I274" s="139">
        <v>7690</v>
      </c>
      <c r="J274" s="139">
        <v>4310</v>
      </c>
      <c r="K274" s="138">
        <v>0</v>
      </c>
      <c r="L274" s="138">
        <v>0</v>
      </c>
      <c r="M274" s="138">
        <v>0</v>
      </c>
    </row>
    <row r="275" spans="1:13" ht="15" customHeight="1">
      <c r="A275" s="139">
        <v>2730</v>
      </c>
      <c r="B275" s="139">
        <v>2740</v>
      </c>
      <c r="C275" s="139">
        <v>50810</v>
      </c>
      <c r="D275" s="139">
        <v>36470</v>
      </c>
      <c r="E275" s="139">
        <v>22880</v>
      </c>
      <c r="F275" s="139">
        <v>18030</v>
      </c>
      <c r="G275" s="139">
        <v>14650</v>
      </c>
      <c r="H275" s="139">
        <v>11280</v>
      </c>
      <c r="I275" s="139">
        <v>7900</v>
      </c>
      <c r="J275" s="139">
        <v>4530</v>
      </c>
      <c r="K275" s="139">
        <v>1150</v>
      </c>
      <c r="L275" s="138">
        <v>0</v>
      </c>
      <c r="M275" s="138">
        <v>0</v>
      </c>
    </row>
    <row r="276" spans="1:13" ht="15" customHeight="1">
      <c r="A276" s="139">
        <v>2740</v>
      </c>
      <c r="B276" s="139">
        <v>2750</v>
      </c>
      <c r="C276" s="139">
        <v>51670</v>
      </c>
      <c r="D276" s="139">
        <v>36810</v>
      </c>
      <c r="E276" s="139">
        <v>23210</v>
      </c>
      <c r="F276" s="139">
        <v>18240</v>
      </c>
      <c r="G276" s="139">
        <v>14860</v>
      </c>
      <c r="H276" s="139">
        <v>11490</v>
      </c>
      <c r="I276" s="139">
        <v>8110</v>
      </c>
      <c r="J276" s="139">
        <v>4740</v>
      </c>
      <c r="K276" s="139">
        <v>1360</v>
      </c>
      <c r="L276" s="138">
        <v>0</v>
      </c>
      <c r="M276" s="138">
        <v>0</v>
      </c>
    </row>
    <row r="277" spans="1:13" ht="15" customHeight="1">
      <c r="A277" s="139">
        <v>2750</v>
      </c>
      <c r="B277" s="139">
        <v>2760</v>
      </c>
      <c r="C277" s="139">
        <v>52530</v>
      </c>
      <c r="D277" s="139">
        <v>37160</v>
      </c>
      <c r="E277" s="139">
        <v>23540</v>
      </c>
      <c r="F277" s="139">
        <v>18450</v>
      </c>
      <c r="G277" s="139">
        <v>15070</v>
      </c>
      <c r="H277" s="139">
        <v>11700</v>
      </c>
      <c r="I277" s="139">
        <v>8320</v>
      </c>
      <c r="J277" s="139">
        <v>4950</v>
      </c>
      <c r="K277" s="139">
        <v>1570</v>
      </c>
      <c r="L277" s="138">
        <v>0</v>
      </c>
      <c r="M277" s="138">
        <v>0</v>
      </c>
    </row>
    <row r="278" spans="1:13" ht="15" customHeight="1">
      <c r="A278" s="139">
        <v>2760</v>
      </c>
      <c r="B278" s="139">
        <v>2770</v>
      </c>
      <c r="C278" s="139">
        <v>53380</v>
      </c>
      <c r="D278" s="139">
        <v>37500</v>
      </c>
      <c r="E278" s="139">
        <v>23870</v>
      </c>
      <c r="F278" s="139">
        <v>18660</v>
      </c>
      <c r="G278" s="139">
        <v>15290</v>
      </c>
      <c r="H278" s="139">
        <v>11910</v>
      </c>
      <c r="I278" s="139">
        <v>8540</v>
      </c>
      <c r="J278" s="139">
        <v>5160</v>
      </c>
      <c r="K278" s="139">
        <v>1790</v>
      </c>
      <c r="L278" s="138">
        <v>0</v>
      </c>
      <c r="M278" s="138">
        <v>0</v>
      </c>
    </row>
    <row r="279" spans="1:13" ht="15" customHeight="1">
      <c r="A279" s="139">
        <v>2770</v>
      </c>
      <c r="B279" s="139">
        <v>2780</v>
      </c>
      <c r="C279" s="139">
        <v>54240</v>
      </c>
      <c r="D279" s="139">
        <v>37840</v>
      </c>
      <c r="E279" s="139">
        <v>24200</v>
      </c>
      <c r="F279" s="139">
        <v>18950</v>
      </c>
      <c r="G279" s="139">
        <v>15500</v>
      </c>
      <c r="H279" s="139">
        <v>12120</v>
      </c>
      <c r="I279" s="139">
        <v>8750</v>
      </c>
      <c r="J279" s="139">
        <v>5370</v>
      </c>
      <c r="K279" s="139">
        <v>2000</v>
      </c>
      <c r="L279" s="138">
        <v>0</v>
      </c>
      <c r="M279" s="138">
        <v>0</v>
      </c>
    </row>
    <row r="280" spans="1:13" ht="15" customHeight="1">
      <c r="A280" s="139">
        <v>2780</v>
      </c>
      <c r="B280" s="139">
        <v>2790</v>
      </c>
      <c r="C280" s="139">
        <v>55090</v>
      </c>
      <c r="D280" s="139">
        <v>38180</v>
      </c>
      <c r="E280" s="139">
        <v>24520</v>
      </c>
      <c r="F280" s="139">
        <v>19270</v>
      </c>
      <c r="G280" s="139">
        <v>15710</v>
      </c>
      <c r="H280" s="139">
        <v>12340</v>
      </c>
      <c r="I280" s="139">
        <v>8960</v>
      </c>
      <c r="J280" s="139">
        <v>5590</v>
      </c>
      <c r="K280" s="139">
        <v>2210</v>
      </c>
      <c r="L280" s="138">
        <v>0</v>
      </c>
      <c r="M280" s="138">
        <v>0</v>
      </c>
    </row>
    <row r="281" spans="1:13" ht="15" customHeight="1">
      <c r="A281" s="139">
        <v>2790</v>
      </c>
      <c r="B281" s="139">
        <v>2800</v>
      </c>
      <c r="C281" s="139">
        <v>55950</v>
      </c>
      <c r="D281" s="139">
        <v>38530</v>
      </c>
      <c r="E281" s="139">
        <v>24850</v>
      </c>
      <c r="F281" s="139">
        <v>19600</v>
      </c>
      <c r="G281" s="139">
        <v>15920</v>
      </c>
      <c r="H281" s="139">
        <v>12550</v>
      </c>
      <c r="I281" s="139">
        <v>9170</v>
      </c>
      <c r="J281" s="139">
        <v>5800</v>
      </c>
      <c r="K281" s="139">
        <v>2420</v>
      </c>
      <c r="L281" s="138">
        <v>0</v>
      </c>
      <c r="M281" s="138">
        <v>0</v>
      </c>
    </row>
    <row r="282" spans="1:13" ht="15" customHeight="1">
      <c r="A282" s="139">
        <v>2800</v>
      </c>
      <c r="B282" s="139">
        <v>2810</v>
      </c>
      <c r="C282" s="139">
        <v>56800</v>
      </c>
      <c r="D282" s="139">
        <v>39300</v>
      </c>
      <c r="E282" s="139">
        <v>25180</v>
      </c>
      <c r="F282" s="139">
        <v>19930</v>
      </c>
      <c r="G282" s="139">
        <v>16130</v>
      </c>
      <c r="H282" s="139">
        <v>12760</v>
      </c>
      <c r="I282" s="139">
        <v>9380</v>
      </c>
      <c r="J282" s="139">
        <v>6010</v>
      </c>
      <c r="K282" s="139">
        <v>2630</v>
      </c>
      <c r="L282" s="138">
        <v>0</v>
      </c>
      <c r="M282" s="138">
        <v>0</v>
      </c>
    </row>
    <row r="283" spans="1:13" ht="15" customHeight="1">
      <c r="A283" s="139">
        <v>2810</v>
      </c>
      <c r="B283" s="139">
        <v>2820</v>
      </c>
      <c r="C283" s="139">
        <v>57660</v>
      </c>
      <c r="D283" s="139">
        <v>40160</v>
      </c>
      <c r="E283" s="139">
        <v>25510</v>
      </c>
      <c r="F283" s="139">
        <v>20260</v>
      </c>
      <c r="G283" s="139">
        <v>16350</v>
      </c>
      <c r="H283" s="139">
        <v>12970</v>
      </c>
      <c r="I283" s="139">
        <v>9600</v>
      </c>
      <c r="J283" s="139">
        <v>6220</v>
      </c>
      <c r="K283" s="139">
        <v>2850</v>
      </c>
      <c r="L283" s="138">
        <v>0</v>
      </c>
      <c r="M283" s="138">
        <v>0</v>
      </c>
    </row>
    <row r="284" spans="1:13" ht="15" customHeight="1">
      <c r="A284" s="139">
        <v>2820</v>
      </c>
      <c r="B284" s="139">
        <v>2830</v>
      </c>
      <c r="C284" s="139">
        <v>58520</v>
      </c>
      <c r="D284" s="139">
        <v>41020</v>
      </c>
      <c r="E284" s="139">
        <v>25840</v>
      </c>
      <c r="F284" s="139">
        <v>20590</v>
      </c>
      <c r="G284" s="139">
        <v>16560</v>
      </c>
      <c r="H284" s="139">
        <v>13180</v>
      </c>
      <c r="I284" s="139">
        <v>9810</v>
      </c>
      <c r="J284" s="139">
        <v>6430</v>
      </c>
      <c r="K284" s="139">
        <v>3060</v>
      </c>
      <c r="L284" s="138">
        <v>0</v>
      </c>
      <c r="M284" s="138">
        <v>0</v>
      </c>
    </row>
    <row r="285" spans="1:13" ht="15" customHeight="1">
      <c r="A285" s="139">
        <v>2830</v>
      </c>
      <c r="B285" s="139">
        <v>2840</v>
      </c>
      <c r="C285" s="139">
        <v>59370</v>
      </c>
      <c r="D285" s="139">
        <v>41870</v>
      </c>
      <c r="E285" s="139">
        <v>26170</v>
      </c>
      <c r="F285" s="139">
        <v>20920</v>
      </c>
      <c r="G285" s="139">
        <v>16770</v>
      </c>
      <c r="H285" s="139">
        <v>13400</v>
      </c>
      <c r="I285" s="139">
        <v>10020</v>
      </c>
      <c r="J285" s="139">
        <v>6650</v>
      </c>
      <c r="K285" s="139">
        <v>3270</v>
      </c>
      <c r="L285" s="138">
        <v>0</v>
      </c>
      <c r="M285" s="138">
        <v>0</v>
      </c>
    </row>
    <row r="286" spans="1:13" ht="15" customHeight="1">
      <c r="A286" s="139">
        <v>2840</v>
      </c>
      <c r="B286" s="139">
        <v>2850</v>
      </c>
      <c r="C286" s="139">
        <v>60230</v>
      </c>
      <c r="D286" s="139">
        <v>42730</v>
      </c>
      <c r="E286" s="139">
        <v>26500</v>
      </c>
      <c r="F286" s="139">
        <v>21250</v>
      </c>
      <c r="G286" s="139">
        <v>16980</v>
      </c>
      <c r="H286" s="139">
        <v>13610</v>
      </c>
      <c r="I286" s="139">
        <v>10230</v>
      </c>
      <c r="J286" s="139">
        <v>6860</v>
      </c>
      <c r="K286" s="139">
        <v>3480</v>
      </c>
      <c r="L286" s="138">
        <v>0</v>
      </c>
      <c r="M286" s="138">
        <v>0</v>
      </c>
    </row>
    <row r="287" spans="1:13" ht="15" customHeight="1">
      <c r="A287" s="139">
        <v>2850</v>
      </c>
      <c r="B287" s="139">
        <v>2860</v>
      </c>
      <c r="C287" s="139">
        <v>61080</v>
      </c>
      <c r="D287" s="139">
        <v>43580</v>
      </c>
      <c r="E287" s="139">
        <v>26830</v>
      </c>
      <c r="F287" s="139">
        <v>21580</v>
      </c>
      <c r="G287" s="139">
        <v>17190</v>
      </c>
      <c r="H287" s="139">
        <v>13820</v>
      </c>
      <c r="I287" s="139">
        <v>10440</v>
      </c>
      <c r="J287" s="139">
        <v>7070</v>
      </c>
      <c r="K287" s="139">
        <v>3690</v>
      </c>
      <c r="L287" s="138">
        <v>0</v>
      </c>
      <c r="M287" s="138">
        <v>0</v>
      </c>
    </row>
    <row r="288" spans="1:13" ht="15" customHeight="1">
      <c r="A288" s="139">
        <v>2860</v>
      </c>
      <c r="B288" s="139">
        <v>2870</v>
      </c>
      <c r="C288" s="139">
        <v>61940</v>
      </c>
      <c r="D288" s="139">
        <v>44440</v>
      </c>
      <c r="E288" s="139">
        <v>27160</v>
      </c>
      <c r="F288" s="139">
        <v>21910</v>
      </c>
      <c r="G288" s="139">
        <v>17410</v>
      </c>
      <c r="H288" s="139">
        <v>14030</v>
      </c>
      <c r="I288" s="139">
        <v>10660</v>
      </c>
      <c r="J288" s="139">
        <v>7280</v>
      </c>
      <c r="K288" s="139">
        <v>3910</v>
      </c>
      <c r="L288" s="138">
        <v>0</v>
      </c>
      <c r="M288" s="138">
        <v>0</v>
      </c>
    </row>
    <row r="289" spans="1:13" ht="15" customHeight="1">
      <c r="A289" s="139">
        <v>2870</v>
      </c>
      <c r="B289" s="139">
        <v>2880</v>
      </c>
      <c r="C289" s="139">
        <v>62790</v>
      </c>
      <c r="D289" s="139">
        <v>45290</v>
      </c>
      <c r="E289" s="139">
        <v>27490</v>
      </c>
      <c r="F289" s="139">
        <v>22240</v>
      </c>
      <c r="G289" s="139">
        <v>17620</v>
      </c>
      <c r="H289" s="139">
        <v>14240</v>
      </c>
      <c r="I289" s="139">
        <v>10870</v>
      </c>
      <c r="J289" s="139">
        <v>7490</v>
      </c>
      <c r="K289" s="139">
        <v>4120</v>
      </c>
      <c r="L289" s="138">
        <v>0</v>
      </c>
      <c r="M289" s="138">
        <v>0</v>
      </c>
    </row>
    <row r="290" spans="1:13" ht="15" customHeight="1">
      <c r="A290" s="139">
        <v>2880</v>
      </c>
      <c r="B290" s="139">
        <v>2890</v>
      </c>
      <c r="C290" s="139">
        <v>63650</v>
      </c>
      <c r="D290" s="139">
        <v>46150</v>
      </c>
      <c r="E290" s="139">
        <v>27820</v>
      </c>
      <c r="F290" s="139">
        <v>22570</v>
      </c>
      <c r="G290" s="139">
        <v>17830</v>
      </c>
      <c r="H290" s="139">
        <v>14460</v>
      </c>
      <c r="I290" s="139">
        <v>11080</v>
      </c>
      <c r="J290" s="139">
        <v>7710</v>
      </c>
      <c r="K290" s="139">
        <v>4330</v>
      </c>
      <c r="L290" s="138">
        <v>0</v>
      </c>
      <c r="M290" s="138">
        <v>0</v>
      </c>
    </row>
    <row r="291" spans="1:13" ht="15" customHeight="1">
      <c r="A291" s="139">
        <v>2890</v>
      </c>
      <c r="B291" s="139">
        <v>2900</v>
      </c>
      <c r="C291" s="139">
        <v>64510</v>
      </c>
      <c r="D291" s="139">
        <v>47010</v>
      </c>
      <c r="E291" s="139">
        <v>28150</v>
      </c>
      <c r="F291" s="139">
        <v>22900</v>
      </c>
      <c r="G291" s="139">
        <v>18040</v>
      </c>
      <c r="H291" s="139">
        <v>14670</v>
      </c>
      <c r="I291" s="139">
        <v>11290</v>
      </c>
      <c r="J291" s="139">
        <v>7920</v>
      </c>
      <c r="K291" s="139">
        <v>4540</v>
      </c>
      <c r="L291" s="139">
        <v>1170</v>
      </c>
      <c r="M291" s="138">
        <v>0</v>
      </c>
    </row>
    <row r="292" spans="1:13" ht="15" customHeight="1">
      <c r="A292" s="139">
        <v>2900</v>
      </c>
      <c r="B292" s="139">
        <v>2910</v>
      </c>
      <c r="C292" s="139">
        <v>65360</v>
      </c>
      <c r="D292" s="139">
        <v>47860</v>
      </c>
      <c r="E292" s="139">
        <v>28480</v>
      </c>
      <c r="F292" s="139">
        <v>23230</v>
      </c>
      <c r="G292" s="139">
        <v>18250</v>
      </c>
      <c r="H292" s="139">
        <v>14880</v>
      </c>
      <c r="I292" s="139">
        <v>11500</v>
      </c>
      <c r="J292" s="139">
        <v>8130</v>
      </c>
      <c r="K292" s="139">
        <v>4750</v>
      </c>
      <c r="L292" s="139">
        <v>1380</v>
      </c>
      <c r="M292" s="138">
        <v>0</v>
      </c>
    </row>
    <row r="293" spans="1:13" ht="15" customHeight="1">
      <c r="A293" s="139">
        <v>2910</v>
      </c>
      <c r="B293" s="139">
        <v>2920</v>
      </c>
      <c r="C293" s="139">
        <v>66220</v>
      </c>
      <c r="D293" s="139">
        <v>48720</v>
      </c>
      <c r="E293" s="139">
        <v>28810</v>
      </c>
      <c r="F293" s="139">
        <v>23560</v>
      </c>
      <c r="G293" s="139">
        <v>18470</v>
      </c>
      <c r="H293" s="139">
        <v>15090</v>
      </c>
      <c r="I293" s="139">
        <v>11720</v>
      </c>
      <c r="J293" s="139">
        <v>8340</v>
      </c>
      <c r="K293" s="139">
        <v>4970</v>
      </c>
      <c r="L293" s="139">
        <v>1590</v>
      </c>
      <c r="M293" s="138">
        <v>0</v>
      </c>
    </row>
    <row r="294" spans="1:13" ht="15" customHeight="1">
      <c r="A294" s="139">
        <v>2920</v>
      </c>
      <c r="B294" s="139">
        <v>2930</v>
      </c>
      <c r="C294" s="139">
        <v>67070</v>
      </c>
      <c r="D294" s="139">
        <v>49570</v>
      </c>
      <c r="E294" s="139">
        <v>29140</v>
      </c>
      <c r="F294" s="139">
        <v>23890</v>
      </c>
      <c r="G294" s="139">
        <v>18680</v>
      </c>
      <c r="H294" s="139">
        <v>15300</v>
      </c>
      <c r="I294" s="139">
        <v>11930</v>
      </c>
      <c r="J294" s="139">
        <v>8550</v>
      </c>
      <c r="K294" s="139">
        <v>5180</v>
      </c>
      <c r="L294" s="139">
        <v>1800</v>
      </c>
      <c r="M294" s="138">
        <v>0</v>
      </c>
    </row>
    <row r="295" spans="1:13" ht="15" customHeight="1">
      <c r="A295" s="139">
        <v>2930</v>
      </c>
      <c r="B295" s="139">
        <v>2940</v>
      </c>
      <c r="C295" s="139">
        <v>67930</v>
      </c>
      <c r="D295" s="139">
        <v>50430</v>
      </c>
      <c r="E295" s="139">
        <v>29470</v>
      </c>
      <c r="F295" s="139">
        <v>24220</v>
      </c>
      <c r="G295" s="139">
        <v>18970</v>
      </c>
      <c r="H295" s="139">
        <v>15510</v>
      </c>
      <c r="I295" s="139">
        <v>12140</v>
      </c>
      <c r="J295" s="139">
        <v>8760</v>
      </c>
      <c r="K295" s="139">
        <v>5390</v>
      </c>
      <c r="L295" s="139">
        <v>2010</v>
      </c>
      <c r="M295" s="138">
        <v>0</v>
      </c>
    </row>
    <row r="296" spans="1:13" ht="15" customHeight="1">
      <c r="A296" s="139">
        <v>2940</v>
      </c>
      <c r="B296" s="139">
        <v>2950</v>
      </c>
      <c r="C296" s="139">
        <v>68780</v>
      </c>
      <c r="D296" s="139">
        <v>51280</v>
      </c>
      <c r="E296" s="139">
        <v>29800</v>
      </c>
      <c r="F296" s="139">
        <v>24550</v>
      </c>
      <c r="G296" s="139">
        <v>19300</v>
      </c>
      <c r="H296" s="139">
        <v>15730</v>
      </c>
      <c r="I296" s="139">
        <v>12350</v>
      </c>
      <c r="J296" s="139">
        <v>8980</v>
      </c>
      <c r="K296" s="139">
        <v>5600</v>
      </c>
      <c r="L296" s="139">
        <v>2230</v>
      </c>
      <c r="M296" s="138">
        <v>0</v>
      </c>
    </row>
    <row r="297" spans="1:13" ht="15" customHeight="1">
      <c r="A297" s="139">
        <v>2950</v>
      </c>
      <c r="B297" s="139">
        <v>2960</v>
      </c>
      <c r="C297" s="139">
        <v>69640</v>
      </c>
      <c r="D297" s="139">
        <v>52140</v>
      </c>
      <c r="E297" s="139">
        <v>30130</v>
      </c>
      <c r="F297" s="139">
        <v>24880</v>
      </c>
      <c r="G297" s="139">
        <v>19630</v>
      </c>
      <c r="H297" s="139">
        <v>15940</v>
      </c>
      <c r="I297" s="139">
        <v>12560</v>
      </c>
      <c r="J297" s="139">
        <v>9190</v>
      </c>
      <c r="K297" s="139">
        <v>5810</v>
      </c>
      <c r="L297" s="139">
        <v>2440</v>
      </c>
      <c r="M297" s="138">
        <v>0</v>
      </c>
    </row>
    <row r="298" spans="1:13" ht="15" customHeight="1">
      <c r="A298" s="139">
        <v>2960</v>
      </c>
      <c r="B298" s="139">
        <v>2970</v>
      </c>
      <c r="C298" s="139">
        <v>70500</v>
      </c>
      <c r="D298" s="139">
        <v>53000</v>
      </c>
      <c r="E298" s="139">
        <v>30460</v>
      </c>
      <c r="F298" s="139">
        <v>25210</v>
      </c>
      <c r="G298" s="139">
        <v>19960</v>
      </c>
      <c r="H298" s="139">
        <v>16150</v>
      </c>
      <c r="I298" s="139">
        <v>12780</v>
      </c>
      <c r="J298" s="139">
        <v>9400</v>
      </c>
      <c r="K298" s="139">
        <v>6030</v>
      </c>
      <c r="L298" s="139">
        <v>2650</v>
      </c>
      <c r="M298" s="138">
        <v>0</v>
      </c>
    </row>
    <row r="299" spans="1:13" ht="15" customHeight="1">
      <c r="A299" s="139">
        <v>2970</v>
      </c>
      <c r="B299" s="139">
        <v>2980</v>
      </c>
      <c r="C299" s="139">
        <v>71350</v>
      </c>
      <c r="D299" s="139">
        <v>53850</v>
      </c>
      <c r="E299" s="139">
        <v>30790</v>
      </c>
      <c r="F299" s="139">
        <v>25540</v>
      </c>
      <c r="G299" s="139">
        <v>20290</v>
      </c>
      <c r="H299" s="139">
        <v>16360</v>
      </c>
      <c r="I299" s="139">
        <v>12990</v>
      </c>
      <c r="J299" s="139">
        <v>9610</v>
      </c>
      <c r="K299" s="139">
        <v>6240</v>
      </c>
      <c r="L299" s="139">
        <v>2860</v>
      </c>
      <c r="M299" s="138">
        <v>0</v>
      </c>
    </row>
    <row r="300" spans="1:13" ht="15" customHeight="1">
      <c r="A300" s="139">
        <v>2980</v>
      </c>
      <c r="B300" s="139">
        <v>2990</v>
      </c>
      <c r="C300" s="139">
        <v>72210</v>
      </c>
      <c r="D300" s="139">
        <v>54710</v>
      </c>
      <c r="E300" s="139">
        <v>31120</v>
      </c>
      <c r="F300" s="139">
        <v>25870</v>
      </c>
      <c r="G300" s="139">
        <v>20620</v>
      </c>
      <c r="H300" s="139">
        <v>16570</v>
      </c>
      <c r="I300" s="139">
        <v>13200</v>
      </c>
      <c r="J300" s="139">
        <v>9820</v>
      </c>
      <c r="K300" s="139">
        <v>6450</v>
      </c>
      <c r="L300" s="139">
        <v>3070</v>
      </c>
      <c r="M300" s="138">
        <v>0</v>
      </c>
    </row>
    <row r="301" spans="1:13" ht="15" customHeight="1">
      <c r="A301" s="139">
        <v>2990</v>
      </c>
      <c r="B301" s="139">
        <v>3000</v>
      </c>
      <c r="C301" s="139">
        <v>73060</v>
      </c>
      <c r="D301" s="139">
        <v>55560</v>
      </c>
      <c r="E301" s="139">
        <v>31450</v>
      </c>
      <c r="F301" s="139">
        <v>26200</v>
      </c>
      <c r="G301" s="139">
        <v>20950</v>
      </c>
      <c r="H301" s="139">
        <v>16790</v>
      </c>
      <c r="I301" s="139">
        <v>13410</v>
      </c>
      <c r="J301" s="139">
        <v>10040</v>
      </c>
      <c r="K301" s="139">
        <v>6660</v>
      </c>
      <c r="L301" s="139">
        <v>3290</v>
      </c>
      <c r="M301" s="138">
        <v>0</v>
      </c>
    </row>
    <row r="302" spans="1:13" ht="15" customHeight="1">
      <c r="A302" s="139">
        <v>3000</v>
      </c>
      <c r="B302" s="139">
        <v>3020</v>
      </c>
      <c r="C302" s="139">
        <v>74350</v>
      </c>
      <c r="D302" s="139">
        <v>56850</v>
      </c>
      <c r="E302" s="139">
        <v>31940</v>
      </c>
      <c r="F302" s="139">
        <v>26690</v>
      </c>
      <c r="G302" s="139">
        <v>21440</v>
      </c>
      <c r="H302" s="139">
        <v>17100</v>
      </c>
      <c r="I302" s="139">
        <v>13730</v>
      </c>
      <c r="J302" s="139">
        <v>10350</v>
      </c>
      <c r="K302" s="139">
        <v>6980</v>
      </c>
      <c r="L302" s="139">
        <v>3600</v>
      </c>
      <c r="M302" s="138">
        <v>0</v>
      </c>
    </row>
    <row r="303" spans="1:13" ht="15" customHeight="1">
      <c r="A303" s="139">
        <v>3020</v>
      </c>
      <c r="B303" s="139">
        <v>3040</v>
      </c>
      <c r="C303" s="139">
        <v>76060</v>
      </c>
      <c r="D303" s="139">
        <v>58560</v>
      </c>
      <c r="E303" s="139">
        <v>32600</v>
      </c>
      <c r="F303" s="139">
        <v>27350</v>
      </c>
      <c r="G303" s="139">
        <v>22100</v>
      </c>
      <c r="H303" s="139">
        <v>17530</v>
      </c>
      <c r="I303" s="139">
        <v>14150</v>
      </c>
      <c r="J303" s="139">
        <v>10780</v>
      </c>
      <c r="K303" s="139">
        <v>7400</v>
      </c>
      <c r="L303" s="139">
        <v>4030</v>
      </c>
      <c r="M303" s="138">
        <v>0</v>
      </c>
    </row>
    <row r="304" spans="1:13" ht="15" customHeight="1">
      <c r="A304" s="139">
        <v>3040</v>
      </c>
      <c r="B304" s="139">
        <v>3060</v>
      </c>
      <c r="C304" s="139">
        <v>77770</v>
      </c>
      <c r="D304" s="139">
        <v>60270</v>
      </c>
      <c r="E304" s="139">
        <v>33260</v>
      </c>
      <c r="F304" s="139">
        <v>28010</v>
      </c>
      <c r="G304" s="139">
        <v>22760</v>
      </c>
      <c r="H304" s="139">
        <v>17950</v>
      </c>
      <c r="I304" s="139">
        <v>14580</v>
      </c>
      <c r="J304" s="139">
        <v>11200</v>
      </c>
      <c r="K304" s="139">
        <v>7830</v>
      </c>
      <c r="L304" s="139">
        <v>4450</v>
      </c>
      <c r="M304" s="139">
        <v>1080</v>
      </c>
    </row>
    <row r="305" spans="1:13" ht="15" customHeight="1">
      <c r="A305" s="139">
        <v>3060</v>
      </c>
      <c r="B305" s="139">
        <v>3080</v>
      </c>
      <c r="C305" s="139">
        <v>79480</v>
      </c>
      <c r="D305" s="139">
        <v>61980</v>
      </c>
      <c r="E305" s="139">
        <v>33920</v>
      </c>
      <c r="F305" s="139">
        <v>28670</v>
      </c>
      <c r="G305" s="139">
        <v>23420</v>
      </c>
      <c r="H305" s="139">
        <v>18380</v>
      </c>
      <c r="I305" s="139">
        <v>15000</v>
      </c>
      <c r="J305" s="139">
        <v>11630</v>
      </c>
      <c r="K305" s="139">
        <v>8250</v>
      </c>
      <c r="L305" s="139">
        <v>4880</v>
      </c>
      <c r="M305" s="139">
        <v>1500</v>
      </c>
    </row>
    <row r="306" spans="1:13" ht="15" customHeight="1">
      <c r="A306" s="139">
        <v>3080</v>
      </c>
      <c r="B306" s="139">
        <v>3100</v>
      </c>
      <c r="C306" s="139">
        <v>81190</v>
      </c>
      <c r="D306" s="139">
        <v>63690</v>
      </c>
      <c r="E306" s="139">
        <v>34580</v>
      </c>
      <c r="F306" s="139">
        <v>29330</v>
      </c>
      <c r="G306" s="139">
        <v>24080</v>
      </c>
      <c r="H306" s="139">
        <v>18830</v>
      </c>
      <c r="I306" s="139">
        <v>15430</v>
      </c>
      <c r="J306" s="139">
        <v>12050</v>
      </c>
      <c r="K306" s="139">
        <v>8680</v>
      </c>
      <c r="L306" s="139">
        <v>5300</v>
      </c>
      <c r="M306" s="139">
        <v>1930</v>
      </c>
    </row>
    <row r="307" spans="1:13" ht="15" customHeight="1">
      <c r="A307" s="139">
        <v>3100</v>
      </c>
      <c r="B307" s="139">
        <v>3120</v>
      </c>
      <c r="C307" s="139">
        <v>82900</v>
      </c>
      <c r="D307" s="139">
        <v>65400</v>
      </c>
      <c r="E307" s="139">
        <v>35240</v>
      </c>
      <c r="F307" s="139">
        <v>29990</v>
      </c>
      <c r="G307" s="139">
        <v>24740</v>
      </c>
      <c r="H307" s="139">
        <v>19490</v>
      </c>
      <c r="I307" s="139">
        <v>15850</v>
      </c>
      <c r="J307" s="139">
        <v>12470</v>
      </c>
      <c r="K307" s="139">
        <v>9100</v>
      </c>
      <c r="L307" s="139">
        <v>5720</v>
      </c>
      <c r="M307" s="139">
        <v>2350</v>
      </c>
    </row>
    <row r="308" spans="1:13" ht="15" customHeight="1">
      <c r="A308" s="139">
        <v>3120</v>
      </c>
      <c r="B308" s="139">
        <v>3140</v>
      </c>
      <c r="C308" s="139">
        <v>84620</v>
      </c>
      <c r="D308" s="139">
        <v>67120</v>
      </c>
      <c r="E308" s="139">
        <v>35900</v>
      </c>
      <c r="F308" s="139">
        <v>30650</v>
      </c>
      <c r="G308" s="139">
        <v>25400</v>
      </c>
      <c r="H308" s="139">
        <v>20150</v>
      </c>
      <c r="I308" s="139">
        <v>16270</v>
      </c>
      <c r="J308" s="139">
        <v>12900</v>
      </c>
      <c r="K308" s="139">
        <v>9520</v>
      </c>
      <c r="L308" s="139">
        <v>6150</v>
      </c>
      <c r="M308" s="139">
        <v>2770</v>
      </c>
    </row>
    <row r="309" spans="1:13" ht="15" customHeight="1">
      <c r="A309" s="139">
        <v>3140</v>
      </c>
      <c r="B309" s="139">
        <v>3160</v>
      </c>
      <c r="C309" s="139">
        <v>86330</v>
      </c>
      <c r="D309" s="139">
        <v>68830</v>
      </c>
      <c r="E309" s="139">
        <v>36560</v>
      </c>
      <c r="F309" s="139">
        <v>31310</v>
      </c>
      <c r="G309" s="139">
        <v>26060</v>
      </c>
      <c r="H309" s="139">
        <v>20810</v>
      </c>
      <c r="I309" s="139">
        <v>16700</v>
      </c>
      <c r="J309" s="139">
        <v>13320</v>
      </c>
      <c r="K309" s="139">
        <v>9950</v>
      </c>
      <c r="L309" s="139">
        <v>6570</v>
      </c>
      <c r="M309" s="139">
        <v>3200</v>
      </c>
    </row>
    <row r="310" spans="1:13" ht="15" customHeight="1">
      <c r="A310" s="139">
        <v>3160</v>
      </c>
      <c r="B310" s="139">
        <v>3180</v>
      </c>
      <c r="C310" s="139">
        <v>88040</v>
      </c>
      <c r="D310" s="139">
        <v>70540</v>
      </c>
      <c r="E310" s="139">
        <v>37220</v>
      </c>
      <c r="F310" s="139">
        <v>31970</v>
      </c>
      <c r="G310" s="139">
        <v>26720</v>
      </c>
      <c r="H310" s="139">
        <v>21470</v>
      </c>
      <c r="I310" s="139">
        <v>17120</v>
      </c>
      <c r="J310" s="139">
        <v>13750</v>
      </c>
      <c r="K310" s="139">
        <v>10370</v>
      </c>
      <c r="L310" s="139">
        <v>7000</v>
      </c>
      <c r="M310" s="139">
        <v>3620</v>
      </c>
    </row>
    <row r="311" spans="1:13" ht="15" customHeight="1">
      <c r="A311" s="139">
        <v>3180</v>
      </c>
      <c r="B311" s="139">
        <v>3200</v>
      </c>
      <c r="C311" s="139">
        <v>89750</v>
      </c>
      <c r="D311" s="139">
        <v>72250</v>
      </c>
      <c r="E311" s="139">
        <v>37880</v>
      </c>
      <c r="F311" s="139">
        <v>32630</v>
      </c>
      <c r="G311" s="139">
        <v>27380</v>
      </c>
      <c r="H311" s="139">
        <v>22130</v>
      </c>
      <c r="I311" s="139">
        <v>17540</v>
      </c>
      <c r="J311" s="139">
        <v>14170</v>
      </c>
      <c r="K311" s="139">
        <v>10790</v>
      </c>
      <c r="L311" s="139">
        <v>7420</v>
      </c>
      <c r="M311" s="139">
        <v>4040</v>
      </c>
    </row>
    <row r="312" spans="1:13" ht="15" customHeight="1">
      <c r="A312" s="139">
        <v>3200</v>
      </c>
      <c r="B312" s="139">
        <v>3220</v>
      </c>
      <c r="C312" s="139">
        <v>91460</v>
      </c>
      <c r="D312" s="139">
        <v>73960</v>
      </c>
      <c r="E312" s="139">
        <v>38540</v>
      </c>
      <c r="F312" s="139">
        <v>33290</v>
      </c>
      <c r="G312" s="139">
        <v>28040</v>
      </c>
      <c r="H312" s="139">
        <v>22790</v>
      </c>
      <c r="I312" s="139">
        <v>17970</v>
      </c>
      <c r="J312" s="139">
        <v>14590</v>
      </c>
      <c r="K312" s="139">
        <v>11220</v>
      </c>
      <c r="L312" s="139">
        <v>7840</v>
      </c>
      <c r="M312" s="139">
        <v>4470</v>
      </c>
    </row>
    <row r="313" spans="1:13" ht="15" customHeight="1">
      <c r="A313" s="139">
        <v>3220</v>
      </c>
      <c r="B313" s="139">
        <v>3240</v>
      </c>
      <c r="C313" s="139">
        <v>93170</v>
      </c>
      <c r="D313" s="139">
        <v>75670</v>
      </c>
      <c r="E313" s="139">
        <v>40120</v>
      </c>
      <c r="F313" s="139">
        <v>33950</v>
      </c>
      <c r="G313" s="139">
        <v>28700</v>
      </c>
      <c r="H313" s="139">
        <v>23450</v>
      </c>
      <c r="I313" s="139">
        <v>18390</v>
      </c>
      <c r="J313" s="139">
        <v>15020</v>
      </c>
      <c r="K313" s="139">
        <v>11640</v>
      </c>
      <c r="L313" s="139">
        <v>8270</v>
      </c>
      <c r="M313" s="139">
        <v>4890</v>
      </c>
    </row>
    <row r="314" spans="1:13" ht="15" customHeight="1">
      <c r="A314" s="139">
        <v>3240</v>
      </c>
      <c r="B314" s="139">
        <v>3260</v>
      </c>
      <c r="C314" s="139">
        <v>95430</v>
      </c>
      <c r="D314" s="139">
        <v>77380</v>
      </c>
      <c r="E314" s="139">
        <v>41770</v>
      </c>
      <c r="F314" s="139">
        <v>34610</v>
      </c>
      <c r="G314" s="139">
        <v>29360</v>
      </c>
      <c r="H314" s="139">
        <v>24110</v>
      </c>
      <c r="I314" s="139">
        <v>18860</v>
      </c>
      <c r="J314" s="139">
        <v>15440</v>
      </c>
      <c r="K314" s="139">
        <v>12070</v>
      </c>
      <c r="L314" s="139">
        <v>8690</v>
      </c>
      <c r="M314" s="139">
        <v>5320</v>
      </c>
    </row>
    <row r="315" spans="1:13" ht="15" customHeight="1">
      <c r="A315" s="139">
        <v>3260</v>
      </c>
      <c r="B315" s="139">
        <v>3280</v>
      </c>
      <c r="C315" s="139">
        <v>97880</v>
      </c>
      <c r="D315" s="139">
        <v>79100</v>
      </c>
      <c r="E315" s="139">
        <v>43420</v>
      </c>
      <c r="F315" s="139">
        <v>35270</v>
      </c>
      <c r="G315" s="139">
        <v>30020</v>
      </c>
      <c r="H315" s="139">
        <v>24770</v>
      </c>
      <c r="I315" s="139">
        <v>19520</v>
      </c>
      <c r="J315" s="139">
        <v>15870</v>
      </c>
      <c r="K315" s="139">
        <v>12490</v>
      </c>
      <c r="L315" s="139">
        <v>9120</v>
      </c>
      <c r="M315" s="139">
        <v>5740</v>
      </c>
    </row>
    <row r="316" spans="1:13" ht="15" customHeight="1">
      <c r="A316" s="139">
        <v>3280</v>
      </c>
      <c r="B316" s="139">
        <v>3300</v>
      </c>
      <c r="C316" s="139">
        <v>100320</v>
      </c>
      <c r="D316" s="139">
        <v>80810</v>
      </c>
      <c r="E316" s="139">
        <v>45070</v>
      </c>
      <c r="F316" s="139">
        <v>35920</v>
      </c>
      <c r="G316" s="139">
        <v>30670</v>
      </c>
      <c r="H316" s="139">
        <v>25420</v>
      </c>
      <c r="I316" s="139">
        <v>20170</v>
      </c>
      <c r="J316" s="139">
        <v>16290</v>
      </c>
      <c r="K316" s="139">
        <v>12910</v>
      </c>
      <c r="L316" s="139">
        <v>9540</v>
      </c>
      <c r="M316" s="139">
        <v>6160</v>
      </c>
    </row>
    <row r="317" spans="1:13" ht="15" customHeight="1">
      <c r="A317" s="139">
        <v>3300</v>
      </c>
      <c r="B317" s="139">
        <v>3320</v>
      </c>
      <c r="C317" s="139">
        <v>102770</v>
      </c>
      <c r="D317" s="139">
        <v>82520</v>
      </c>
      <c r="E317" s="139">
        <v>46720</v>
      </c>
      <c r="F317" s="139">
        <v>36580</v>
      </c>
      <c r="G317" s="139">
        <v>31330</v>
      </c>
      <c r="H317" s="139">
        <v>26080</v>
      </c>
      <c r="I317" s="139">
        <v>20830</v>
      </c>
      <c r="J317" s="139">
        <v>16710</v>
      </c>
      <c r="K317" s="139">
        <v>13340</v>
      </c>
      <c r="L317" s="139">
        <v>9960</v>
      </c>
      <c r="M317" s="139">
        <v>6590</v>
      </c>
    </row>
    <row r="318" spans="1:13" ht="15" customHeight="1">
      <c r="A318" s="139">
        <v>3320</v>
      </c>
      <c r="B318" s="139">
        <v>3340</v>
      </c>
      <c r="C318" s="139">
        <v>105210</v>
      </c>
      <c r="D318" s="139">
        <v>84230</v>
      </c>
      <c r="E318" s="139">
        <v>48370</v>
      </c>
      <c r="F318" s="139">
        <v>37240</v>
      </c>
      <c r="G318" s="139">
        <v>31990</v>
      </c>
      <c r="H318" s="139">
        <v>26740</v>
      </c>
      <c r="I318" s="139">
        <v>21490</v>
      </c>
      <c r="J318" s="139">
        <v>17140</v>
      </c>
      <c r="K318" s="139">
        <v>13760</v>
      </c>
      <c r="L318" s="139">
        <v>10390</v>
      </c>
      <c r="M318" s="139">
        <v>7010</v>
      </c>
    </row>
    <row r="319" spans="1:13" ht="15" customHeight="1">
      <c r="A319" s="139">
        <v>3340</v>
      </c>
      <c r="B319" s="139">
        <v>3360</v>
      </c>
      <c r="C319" s="139">
        <v>107660</v>
      </c>
      <c r="D319" s="139">
        <v>85940</v>
      </c>
      <c r="E319" s="139">
        <v>49940</v>
      </c>
      <c r="F319" s="139">
        <v>37870</v>
      </c>
      <c r="G319" s="139">
        <v>32620</v>
      </c>
      <c r="H319" s="139">
        <v>27370</v>
      </c>
      <c r="I319" s="139">
        <v>22120</v>
      </c>
      <c r="J319" s="139">
        <v>17540</v>
      </c>
      <c r="K319" s="139">
        <v>14170</v>
      </c>
      <c r="L319" s="139">
        <v>10790</v>
      </c>
      <c r="M319" s="139">
        <v>7420</v>
      </c>
    </row>
    <row r="320" spans="1:13" ht="15" customHeight="1">
      <c r="A320" s="139">
        <v>3360</v>
      </c>
      <c r="B320" s="139">
        <v>3380</v>
      </c>
      <c r="C320" s="139">
        <v>110100</v>
      </c>
      <c r="D320" s="139">
        <v>87650</v>
      </c>
      <c r="E320" s="139">
        <v>51510</v>
      </c>
      <c r="F320" s="139">
        <v>38500</v>
      </c>
      <c r="G320" s="139">
        <v>33250</v>
      </c>
      <c r="H320" s="139">
        <v>28000</v>
      </c>
      <c r="I320" s="139">
        <v>22750</v>
      </c>
      <c r="J320" s="139">
        <v>17950</v>
      </c>
      <c r="K320" s="139">
        <v>14570</v>
      </c>
      <c r="L320" s="139">
        <v>11200</v>
      </c>
      <c r="M320" s="139">
        <v>7820</v>
      </c>
    </row>
    <row r="321" spans="1:13" ht="15" customHeight="1">
      <c r="A321" s="139">
        <v>3380</v>
      </c>
      <c r="B321" s="139">
        <v>3400</v>
      </c>
      <c r="C321" s="139">
        <v>112550</v>
      </c>
      <c r="D321" s="139">
        <v>89370</v>
      </c>
      <c r="E321" s="139">
        <v>53070</v>
      </c>
      <c r="F321" s="139">
        <v>39950</v>
      </c>
      <c r="G321" s="139">
        <v>33880</v>
      </c>
      <c r="H321" s="139">
        <v>28630</v>
      </c>
      <c r="I321" s="139">
        <v>23380</v>
      </c>
      <c r="J321" s="139">
        <v>18350</v>
      </c>
      <c r="K321" s="139">
        <v>14970</v>
      </c>
      <c r="L321" s="139">
        <v>11600</v>
      </c>
      <c r="M321" s="139">
        <v>8220</v>
      </c>
    </row>
    <row r="322" spans="1:13" ht="15" customHeight="1">
      <c r="A322" s="139">
        <v>3400</v>
      </c>
      <c r="B322" s="139">
        <v>3420</v>
      </c>
      <c r="C322" s="139">
        <v>114990</v>
      </c>
      <c r="D322" s="139">
        <v>91080</v>
      </c>
      <c r="E322" s="139">
        <v>54640</v>
      </c>
      <c r="F322" s="139">
        <v>41510</v>
      </c>
      <c r="G322" s="139">
        <v>34500</v>
      </c>
      <c r="H322" s="139">
        <v>29250</v>
      </c>
      <c r="I322" s="139">
        <v>24000</v>
      </c>
      <c r="J322" s="139">
        <v>18750</v>
      </c>
      <c r="K322" s="139">
        <v>15370</v>
      </c>
      <c r="L322" s="139">
        <v>12000</v>
      </c>
      <c r="M322" s="139">
        <v>8620</v>
      </c>
    </row>
    <row r="323" spans="1:13" ht="15" customHeight="1">
      <c r="A323" s="139">
        <v>3420</v>
      </c>
      <c r="B323" s="139">
        <v>3440</v>
      </c>
      <c r="C323" s="139">
        <v>117440</v>
      </c>
      <c r="D323" s="139">
        <v>92790</v>
      </c>
      <c r="E323" s="139">
        <v>56200</v>
      </c>
      <c r="F323" s="139">
        <v>43080</v>
      </c>
      <c r="G323" s="139">
        <v>35130</v>
      </c>
      <c r="H323" s="139">
        <v>29880</v>
      </c>
      <c r="I323" s="139">
        <v>24630</v>
      </c>
      <c r="J323" s="139">
        <v>19380</v>
      </c>
      <c r="K323" s="139">
        <v>15780</v>
      </c>
      <c r="L323" s="139">
        <v>12400</v>
      </c>
      <c r="M323" s="139">
        <v>9030</v>
      </c>
    </row>
    <row r="324" spans="1:13" ht="15" customHeight="1">
      <c r="A324" s="139">
        <v>3440</v>
      </c>
      <c r="B324" s="139">
        <v>3460</v>
      </c>
      <c r="C324" s="139">
        <v>119880</v>
      </c>
      <c r="D324" s="139">
        <v>94880</v>
      </c>
      <c r="E324" s="139">
        <v>57770</v>
      </c>
      <c r="F324" s="139">
        <v>44640</v>
      </c>
      <c r="G324" s="139">
        <v>35750</v>
      </c>
      <c r="H324" s="139">
        <v>30500</v>
      </c>
      <c r="I324" s="139">
        <v>25250</v>
      </c>
      <c r="J324" s="139">
        <v>20000</v>
      </c>
      <c r="K324" s="139">
        <v>16180</v>
      </c>
      <c r="L324" s="139">
        <v>12800</v>
      </c>
      <c r="M324" s="139">
        <v>9430</v>
      </c>
    </row>
    <row r="325" spans="1:13" ht="15" customHeight="1">
      <c r="A325" s="139">
        <v>3460</v>
      </c>
      <c r="B325" s="139">
        <v>3480</v>
      </c>
      <c r="C325" s="139">
        <v>122330</v>
      </c>
      <c r="D325" s="139">
        <v>97330</v>
      </c>
      <c r="E325" s="139">
        <v>59330</v>
      </c>
      <c r="F325" s="139">
        <v>46210</v>
      </c>
      <c r="G325" s="139">
        <v>36380</v>
      </c>
      <c r="H325" s="139">
        <v>31130</v>
      </c>
      <c r="I325" s="139">
        <v>25880</v>
      </c>
      <c r="J325" s="139">
        <v>20630</v>
      </c>
      <c r="K325" s="139">
        <v>16580</v>
      </c>
      <c r="L325" s="139">
        <v>13210</v>
      </c>
      <c r="M325" s="139">
        <v>9830</v>
      </c>
    </row>
    <row r="326" spans="1:13" ht="15" customHeight="1">
      <c r="A326" s="139">
        <v>3480</v>
      </c>
      <c r="B326" s="139">
        <v>3500</v>
      </c>
      <c r="C326" s="139">
        <v>124770</v>
      </c>
      <c r="D326" s="139">
        <v>99770</v>
      </c>
      <c r="E326" s="139">
        <v>60900</v>
      </c>
      <c r="F326" s="139">
        <v>47770</v>
      </c>
      <c r="G326" s="139">
        <v>37010</v>
      </c>
      <c r="H326" s="139">
        <v>31760</v>
      </c>
      <c r="I326" s="139">
        <v>26510</v>
      </c>
      <c r="J326" s="139">
        <v>21260</v>
      </c>
      <c r="K326" s="139">
        <v>16980</v>
      </c>
      <c r="L326" s="139">
        <v>13610</v>
      </c>
      <c r="M326" s="139">
        <v>10230</v>
      </c>
    </row>
    <row r="327" spans="1:13" ht="15" customHeight="1">
      <c r="A327" s="139">
        <v>3500</v>
      </c>
      <c r="B327" s="139">
        <v>3520</v>
      </c>
      <c r="C327" s="139">
        <v>127220</v>
      </c>
      <c r="D327" s="139">
        <v>102220</v>
      </c>
      <c r="E327" s="139">
        <v>62460</v>
      </c>
      <c r="F327" s="139">
        <v>49340</v>
      </c>
      <c r="G327" s="139">
        <v>37630</v>
      </c>
      <c r="H327" s="139">
        <v>32380</v>
      </c>
      <c r="I327" s="139">
        <v>27130</v>
      </c>
      <c r="J327" s="139">
        <v>21880</v>
      </c>
      <c r="K327" s="139">
        <v>17390</v>
      </c>
      <c r="L327" s="139">
        <v>14010</v>
      </c>
      <c r="M327" s="139">
        <v>10640</v>
      </c>
    </row>
    <row r="328" spans="1:13" ht="15" customHeight="1">
      <c r="A328" s="139">
        <v>3520</v>
      </c>
      <c r="B328" s="139">
        <v>3540</v>
      </c>
      <c r="C328" s="139">
        <v>129660</v>
      </c>
      <c r="D328" s="139">
        <v>104660</v>
      </c>
      <c r="E328" s="139">
        <v>64030</v>
      </c>
      <c r="F328" s="139">
        <v>50900</v>
      </c>
      <c r="G328" s="139">
        <v>38260</v>
      </c>
      <c r="H328" s="139">
        <v>33010</v>
      </c>
      <c r="I328" s="139">
        <v>27760</v>
      </c>
      <c r="J328" s="139">
        <v>22510</v>
      </c>
      <c r="K328" s="139">
        <v>17790</v>
      </c>
      <c r="L328" s="139">
        <v>14410</v>
      </c>
      <c r="M328" s="139">
        <v>11040</v>
      </c>
    </row>
    <row r="329" spans="1:13" ht="15" customHeight="1">
      <c r="A329" s="139">
        <v>3540</v>
      </c>
      <c r="B329" s="139">
        <v>3560</v>
      </c>
      <c r="C329" s="139">
        <v>132110</v>
      </c>
      <c r="D329" s="139">
        <v>107110</v>
      </c>
      <c r="E329" s="139">
        <v>65590</v>
      </c>
      <c r="F329" s="139">
        <v>52460</v>
      </c>
      <c r="G329" s="139">
        <v>39340</v>
      </c>
      <c r="H329" s="139">
        <v>33630</v>
      </c>
      <c r="I329" s="139">
        <v>28380</v>
      </c>
      <c r="J329" s="139">
        <v>23130</v>
      </c>
      <c r="K329" s="139">
        <v>18190</v>
      </c>
      <c r="L329" s="139">
        <v>14820</v>
      </c>
      <c r="M329" s="139">
        <v>11440</v>
      </c>
    </row>
    <row r="330" spans="1:13" ht="15" customHeight="1">
      <c r="A330" s="139">
        <v>3560</v>
      </c>
      <c r="B330" s="139">
        <v>3580</v>
      </c>
      <c r="C330" s="139">
        <v>134550</v>
      </c>
      <c r="D330" s="139">
        <v>109550</v>
      </c>
      <c r="E330" s="139">
        <v>67150</v>
      </c>
      <c r="F330" s="139">
        <v>54030</v>
      </c>
      <c r="G330" s="139">
        <v>40900</v>
      </c>
      <c r="H330" s="139">
        <v>34260</v>
      </c>
      <c r="I330" s="139">
        <v>29010</v>
      </c>
      <c r="J330" s="139">
        <v>23760</v>
      </c>
      <c r="K330" s="139">
        <v>18590</v>
      </c>
      <c r="L330" s="139">
        <v>15220</v>
      </c>
      <c r="M330" s="139">
        <v>11840</v>
      </c>
    </row>
    <row r="331" spans="1:13" ht="15" customHeight="1">
      <c r="A331" s="139">
        <v>3580</v>
      </c>
      <c r="B331" s="139">
        <v>3600</v>
      </c>
      <c r="C331" s="139">
        <v>137000</v>
      </c>
      <c r="D331" s="139">
        <v>112000</v>
      </c>
      <c r="E331" s="139">
        <v>68720</v>
      </c>
      <c r="F331" s="139">
        <v>55590</v>
      </c>
      <c r="G331" s="139">
        <v>42470</v>
      </c>
      <c r="H331" s="139">
        <v>34880</v>
      </c>
      <c r="I331" s="139">
        <v>29630</v>
      </c>
      <c r="J331" s="139">
        <v>24380</v>
      </c>
      <c r="K331" s="139">
        <v>19130</v>
      </c>
      <c r="L331" s="139">
        <v>15620</v>
      </c>
      <c r="M331" s="139">
        <v>12250</v>
      </c>
    </row>
    <row r="332" spans="1:13" ht="15" customHeight="1">
      <c r="A332" s="139">
        <v>3600</v>
      </c>
      <c r="B332" s="139">
        <v>3620</v>
      </c>
      <c r="C332" s="139">
        <v>139440</v>
      </c>
      <c r="D332" s="139">
        <v>114440</v>
      </c>
      <c r="E332" s="139">
        <v>70280</v>
      </c>
      <c r="F332" s="139">
        <v>57160</v>
      </c>
      <c r="G332" s="139">
        <v>44030</v>
      </c>
      <c r="H332" s="139">
        <v>35510</v>
      </c>
      <c r="I332" s="139">
        <v>30260</v>
      </c>
      <c r="J332" s="139">
        <v>25010</v>
      </c>
      <c r="K332" s="139">
        <v>19760</v>
      </c>
      <c r="L332" s="139">
        <v>16020</v>
      </c>
      <c r="M332" s="139">
        <v>12650</v>
      </c>
    </row>
    <row r="333" spans="1:13" ht="15" customHeight="1">
      <c r="A333" s="139">
        <v>3620</v>
      </c>
      <c r="B333" s="139">
        <v>3640</v>
      </c>
      <c r="C333" s="139">
        <v>141890</v>
      </c>
      <c r="D333" s="139">
        <v>116890</v>
      </c>
      <c r="E333" s="139">
        <v>71850</v>
      </c>
      <c r="F333" s="139">
        <v>58720</v>
      </c>
      <c r="G333" s="139">
        <v>45600</v>
      </c>
      <c r="H333" s="139">
        <v>36140</v>
      </c>
      <c r="I333" s="139">
        <v>30890</v>
      </c>
      <c r="J333" s="139">
        <v>25640</v>
      </c>
      <c r="K333" s="139">
        <v>20390</v>
      </c>
      <c r="L333" s="139">
        <v>16420</v>
      </c>
      <c r="M333" s="139">
        <v>13050</v>
      </c>
    </row>
    <row r="334" spans="1:13" ht="15" customHeight="1">
      <c r="A334" s="139">
        <v>3640</v>
      </c>
      <c r="B334" s="139">
        <v>3660</v>
      </c>
      <c r="C334" s="139">
        <v>144330</v>
      </c>
      <c r="D334" s="139">
        <v>119330</v>
      </c>
      <c r="E334" s="139">
        <v>73410</v>
      </c>
      <c r="F334" s="139">
        <v>60290</v>
      </c>
      <c r="G334" s="139">
        <v>47160</v>
      </c>
      <c r="H334" s="139">
        <v>36760</v>
      </c>
      <c r="I334" s="139">
        <v>31510</v>
      </c>
      <c r="J334" s="139">
        <v>26260</v>
      </c>
      <c r="K334" s="139">
        <v>21010</v>
      </c>
      <c r="L334" s="139">
        <v>16830</v>
      </c>
      <c r="M334" s="139">
        <v>13450</v>
      </c>
    </row>
    <row r="335" spans="1:13" ht="15" customHeight="1">
      <c r="A335" s="139">
        <v>3660</v>
      </c>
      <c r="B335" s="139">
        <v>3680</v>
      </c>
      <c r="C335" s="139">
        <v>146780</v>
      </c>
      <c r="D335" s="139">
        <v>121780</v>
      </c>
      <c r="E335" s="139">
        <v>74980</v>
      </c>
      <c r="F335" s="139">
        <v>61850</v>
      </c>
      <c r="G335" s="139">
        <v>48730</v>
      </c>
      <c r="H335" s="139">
        <v>37390</v>
      </c>
      <c r="I335" s="139">
        <v>32140</v>
      </c>
      <c r="J335" s="139">
        <v>26890</v>
      </c>
      <c r="K335" s="139">
        <v>21640</v>
      </c>
      <c r="L335" s="139">
        <v>17230</v>
      </c>
      <c r="M335" s="139">
        <v>13850</v>
      </c>
    </row>
    <row r="336" spans="1:13" ht="15" customHeight="1">
      <c r="A336" s="139">
        <v>3680</v>
      </c>
      <c r="B336" s="139">
        <v>3700</v>
      </c>
      <c r="C336" s="139">
        <v>149220</v>
      </c>
      <c r="D336" s="139">
        <v>124220</v>
      </c>
      <c r="E336" s="139">
        <v>76540</v>
      </c>
      <c r="F336" s="139">
        <v>63420</v>
      </c>
      <c r="G336" s="139">
        <v>50290</v>
      </c>
      <c r="H336" s="139">
        <v>38010</v>
      </c>
      <c r="I336" s="139">
        <v>32760</v>
      </c>
      <c r="J336" s="139">
        <v>27510</v>
      </c>
      <c r="K336" s="139">
        <v>22260</v>
      </c>
      <c r="L336" s="139">
        <v>17630</v>
      </c>
      <c r="M336" s="139">
        <v>14260</v>
      </c>
    </row>
    <row r="337" spans="1:13" ht="15" customHeight="1">
      <c r="A337" s="139">
        <v>3700</v>
      </c>
      <c r="B337" s="139">
        <v>3720</v>
      </c>
      <c r="C337" s="139">
        <v>151670</v>
      </c>
      <c r="D337" s="139">
        <v>126670</v>
      </c>
      <c r="E337" s="139">
        <v>78110</v>
      </c>
      <c r="F337" s="139">
        <v>64980</v>
      </c>
      <c r="G337" s="139">
        <v>51860</v>
      </c>
      <c r="H337" s="139">
        <v>38730</v>
      </c>
      <c r="I337" s="139">
        <v>33390</v>
      </c>
      <c r="J337" s="139">
        <v>28140</v>
      </c>
      <c r="K337" s="139">
        <v>22890</v>
      </c>
      <c r="L337" s="139">
        <v>18030</v>
      </c>
      <c r="M337" s="139">
        <v>14660</v>
      </c>
    </row>
    <row r="338" spans="1:13" ht="15" customHeight="1">
      <c r="A338" s="139">
        <v>3720</v>
      </c>
      <c r="B338" s="139">
        <v>3740</v>
      </c>
      <c r="C338" s="139">
        <v>154110</v>
      </c>
      <c r="D338" s="139">
        <v>129110</v>
      </c>
      <c r="E338" s="139">
        <v>79670</v>
      </c>
      <c r="F338" s="139">
        <v>66550</v>
      </c>
      <c r="G338" s="139">
        <v>53420</v>
      </c>
      <c r="H338" s="139">
        <v>40300</v>
      </c>
      <c r="I338" s="139">
        <v>34020</v>
      </c>
      <c r="J338" s="139">
        <v>28770</v>
      </c>
      <c r="K338" s="139">
        <v>23520</v>
      </c>
      <c r="L338" s="139">
        <v>18440</v>
      </c>
      <c r="M338" s="139">
        <v>15060</v>
      </c>
    </row>
    <row r="339" spans="1:13" ht="15" customHeight="1">
      <c r="A339" s="139">
        <v>3740</v>
      </c>
      <c r="B339" s="139">
        <v>3760</v>
      </c>
      <c r="C339" s="139">
        <v>156560</v>
      </c>
      <c r="D339" s="139">
        <v>131560</v>
      </c>
      <c r="E339" s="139">
        <v>81230</v>
      </c>
      <c r="F339" s="139">
        <v>68110</v>
      </c>
      <c r="G339" s="139">
        <v>54980</v>
      </c>
      <c r="H339" s="139">
        <v>41860</v>
      </c>
      <c r="I339" s="139">
        <v>34640</v>
      </c>
      <c r="J339" s="139">
        <v>29390</v>
      </c>
      <c r="K339" s="139">
        <v>24140</v>
      </c>
      <c r="L339" s="139">
        <v>18890</v>
      </c>
      <c r="M339" s="139">
        <v>15460</v>
      </c>
    </row>
    <row r="340" spans="1:13" ht="15" customHeight="1">
      <c r="A340" s="139">
        <v>3760</v>
      </c>
      <c r="B340" s="139">
        <v>3780</v>
      </c>
      <c r="C340" s="139">
        <v>163920</v>
      </c>
      <c r="D340" s="139">
        <v>136090</v>
      </c>
      <c r="E340" s="139">
        <v>84260</v>
      </c>
      <c r="F340" s="139">
        <v>71130</v>
      </c>
      <c r="G340" s="139">
        <v>58010</v>
      </c>
      <c r="H340" s="139">
        <v>44880</v>
      </c>
      <c r="I340" s="139">
        <v>35850</v>
      </c>
      <c r="J340" s="139">
        <v>30600</v>
      </c>
      <c r="K340" s="139">
        <v>25350</v>
      </c>
      <c r="L340" s="139">
        <v>20100</v>
      </c>
      <c r="M340" s="139">
        <v>16240</v>
      </c>
    </row>
    <row r="341" spans="1:13" ht="15" customHeight="1">
      <c r="A341" s="139">
        <v>3780</v>
      </c>
      <c r="B341" s="139">
        <v>3800</v>
      </c>
      <c r="C341" s="139">
        <v>166590</v>
      </c>
      <c r="D341" s="139">
        <v>138740</v>
      </c>
      <c r="E341" s="139">
        <v>85970</v>
      </c>
      <c r="F341" s="139">
        <v>72850</v>
      </c>
      <c r="G341" s="139">
        <v>59720</v>
      </c>
      <c r="H341" s="139">
        <v>46600</v>
      </c>
      <c r="I341" s="139">
        <v>36540</v>
      </c>
      <c r="J341" s="139">
        <v>31290</v>
      </c>
      <c r="K341" s="139">
        <v>26040</v>
      </c>
      <c r="L341" s="139">
        <v>20790</v>
      </c>
      <c r="M341" s="139">
        <v>16680</v>
      </c>
    </row>
    <row r="342" spans="1:13" ht="15" customHeight="1">
      <c r="A342" s="139">
        <v>3800</v>
      </c>
      <c r="B342" s="139">
        <v>3820</v>
      </c>
      <c r="C342" s="139">
        <v>169260</v>
      </c>
      <c r="D342" s="139">
        <v>141400</v>
      </c>
      <c r="E342" s="139">
        <v>87680</v>
      </c>
      <c r="F342" s="139">
        <v>74560</v>
      </c>
      <c r="G342" s="139">
        <v>61430</v>
      </c>
      <c r="H342" s="139">
        <v>48310</v>
      </c>
      <c r="I342" s="139">
        <v>37220</v>
      </c>
      <c r="J342" s="139">
        <v>31970</v>
      </c>
      <c r="K342" s="139">
        <v>26720</v>
      </c>
      <c r="L342" s="139">
        <v>21470</v>
      </c>
      <c r="M342" s="139">
        <v>17120</v>
      </c>
    </row>
    <row r="343" spans="1:13" ht="15" customHeight="1">
      <c r="A343" s="139">
        <v>3820</v>
      </c>
      <c r="B343" s="139">
        <v>3840</v>
      </c>
      <c r="C343" s="139">
        <v>171930</v>
      </c>
      <c r="D343" s="139">
        <v>144050</v>
      </c>
      <c r="E343" s="139">
        <v>89390</v>
      </c>
      <c r="F343" s="139">
        <v>76270</v>
      </c>
      <c r="G343" s="139">
        <v>63140</v>
      </c>
      <c r="H343" s="139">
        <v>50020</v>
      </c>
      <c r="I343" s="139">
        <v>37900</v>
      </c>
      <c r="J343" s="139">
        <v>32650</v>
      </c>
      <c r="K343" s="139">
        <v>27400</v>
      </c>
      <c r="L343" s="139">
        <v>22150</v>
      </c>
      <c r="M343" s="139">
        <v>17560</v>
      </c>
    </row>
    <row r="344" spans="1:13" ht="15" customHeight="1">
      <c r="A344" s="139">
        <v>3840</v>
      </c>
      <c r="B344" s="139">
        <v>3860</v>
      </c>
      <c r="C344" s="139">
        <v>174600</v>
      </c>
      <c r="D344" s="139">
        <v>146710</v>
      </c>
      <c r="E344" s="139">
        <v>91100</v>
      </c>
      <c r="F344" s="139">
        <v>77980</v>
      </c>
      <c r="G344" s="139">
        <v>64850</v>
      </c>
      <c r="H344" s="139">
        <v>51730</v>
      </c>
      <c r="I344" s="139">
        <v>38600</v>
      </c>
      <c r="J344" s="139">
        <v>33340</v>
      </c>
      <c r="K344" s="139">
        <v>28090</v>
      </c>
      <c r="L344" s="139">
        <v>22840</v>
      </c>
      <c r="M344" s="139">
        <v>18000</v>
      </c>
    </row>
    <row r="345" spans="1:13" ht="15" customHeight="1">
      <c r="A345" s="139">
        <v>3860</v>
      </c>
      <c r="B345" s="139">
        <v>3880</v>
      </c>
      <c r="C345" s="139">
        <v>177270</v>
      </c>
      <c r="D345" s="139">
        <v>149360</v>
      </c>
      <c r="E345" s="139">
        <v>92820</v>
      </c>
      <c r="F345" s="139">
        <v>79690</v>
      </c>
      <c r="G345" s="139">
        <v>66570</v>
      </c>
      <c r="H345" s="139">
        <v>53440</v>
      </c>
      <c r="I345" s="139">
        <v>40320</v>
      </c>
      <c r="J345" s="139">
        <v>34020</v>
      </c>
      <c r="K345" s="139">
        <v>28770</v>
      </c>
      <c r="L345" s="139">
        <v>23520</v>
      </c>
      <c r="M345" s="139">
        <v>18440</v>
      </c>
    </row>
    <row r="346" spans="1:13" ht="15" customHeight="1">
      <c r="A346" s="139">
        <v>3880</v>
      </c>
      <c r="B346" s="139">
        <v>3900</v>
      </c>
      <c r="C346" s="139">
        <v>179940</v>
      </c>
      <c r="D346" s="139">
        <v>152020</v>
      </c>
      <c r="E346" s="139">
        <v>94920</v>
      </c>
      <c r="F346" s="139">
        <v>81400</v>
      </c>
      <c r="G346" s="139">
        <v>68280</v>
      </c>
      <c r="H346" s="139">
        <v>55150</v>
      </c>
      <c r="I346" s="139">
        <v>42030</v>
      </c>
      <c r="J346" s="139">
        <v>34710</v>
      </c>
      <c r="K346" s="139">
        <v>29460</v>
      </c>
      <c r="L346" s="139">
        <v>24210</v>
      </c>
      <c r="M346" s="139">
        <v>18960</v>
      </c>
    </row>
    <row r="347" spans="1:13" ht="15" customHeight="1">
      <c r="A347" s="139">
        <v>3900</v>
      </c>
      <c r="B347" s="139">
        <v>3920</v>
      </c>
      <c r="C347" s="139">
        <v>182610</v>
      </c>
      <c r="D347" s="139">
        <v>154670</v>
      </c>
      <c r="E347" s="139">
        <v>97370</v>
      </c>
      <c r="F347" s="139">
        <v>83110</v>
      </c>
      <c r="G347" s="139">
        <v>69990</v>
      </c>
      <c r="H347" s="139">
        <v>56860</v>
      </c>
      <c r="I347" s="139">
        <v>43740</v>
      </c>
      <c r="J347" s="139">
        <v>35390</v>
      </c>
      <c r="K347" s="139">
        <v>30140</v>
      </c>
      <c r="L347" s="139">
        <v>24890</v>
      </c>
      <c r="M347" s="139">
        <v>19640</v>
      </c>
    </row>
    <row r="348" spans="1:13" ht="15" customHeight="1">
      <c r="A348" s="139">
        <v>3920</v>
      </c>
      <c r="B348" s="139">
        <v>3940</v>
      </c>
      <c r="C348" s="139">
        <v>185280</v>
      </c>
      <c r="D348" s="139">
        <v>157330</v>
      </c>
      <c r="E348" s="139">
        <v>99810</v>
      </c>
      <c r="F348" s="139">
        <v>84830</v>
      </c>
      <c r="G348" s="139">
        <v>71700</v>
      </c>
      <c r="H348" s="139">
        <v>58580</v>
      </c>
      <c r="I348" s="139">
        <v>45450</v>
      </c>
      <c r="J348" s="139">
        <v>36080</v>
      </c>
      <c r="K348" s="139">
        <v>30830</v>
      </c>
      <c r="L348" s="139">
        <v>25580</v>
      </c>
      <c r="M348" s="139">
        <v>20330</v>
      </c>
    </row>
    <row r="349" spans="1:13" ht="15" customHeight="1">
      <c r="A349" s="139">
        <v>3940</v>
      </c>
      <c r="B349" s="139">
        <v>3960</v>
      </c>
      <c r="C349" s="139">
        <v>187950</v>
      </c>
      <c r="D349" s="139">
        <v>159980</v>
      </c>
      <c r="E349" s="139">
        <v>102260</v>
      </c>
      <c r="F349" s="139">
        <v>86540</v>
      </c>
      <c r="G349" s="139">
        <v>73410</v>
      </c>
      <c r="H349" s="139">
        <v>60290</v>
      </c>
      <c r="I349" s="139">
        <v>47160</v>
      </c>
      <c r="J349" s="139">
        <v>36760</v>
      </c>
      <c r="K349" s="139">
        <v>31510</v>
      </c>
      <c r="L349" s="139">
        <v>26260</v>
      </c>
      <c r="M349" s="139">
        <v>21010</v>
      </c>
    </row>
    <row r="350" spans="1:13" ht="15" customHeight="1">
      <c r="A350" s="139">
        <v>3960</v>
      </c>
      <c r="B350" s="139">
        <v>3980</v>
      </c>
      <c r="C350" s="139">
        <v>190620</v>
      </c>
      <c r="D350" s="139">
        <v>162640</v>
      </c>
      <c r="E350" s="139">
        <v>104700</v>
      </c>
      <c r="F350" s="139">
        <v>88250</v>
      </c>
      <c r="G350" s="139">
        <v>75120</v>
      </c>
      <c r="H350" s="139">
        <v>62000</v>
      </c>
      <c r="I350" s="139">
        <v>48870</v>
      </c>
      <c r="J350" s="139">
        <v>37450</v>
      </c>
      <c r="K350" s="139">
        <v>32200</v>
      </c>
      <c r="L350" s="139">
        <v>26950</v>
      </c>
      <c r="M350" s="139">
        <v>21700</v>
      </c>
    </row>
    <row r="351" spans="1:13" ht="15" customHeight="1">
      <c r="A351" s="139">
        <v>3980</v>
      </c>
      <c r="B351" s="139">
        <v>4000</v>
      </c>
      <c r="C351" s="139">
        <v>193290</v>
      </c>
      <c r="D351" s="139">
        <v>165290</v>
      </c>
      <c r="E351" s="139">
        <v>107150</v>
      </c>
      <c r="F351" s="139">
        <v>89960</v>
      </c>
      <c r="G351" s="139">
        <v>76840</v>
      </c>
      <c r="H351" s="139">
        <v>63710</v>
      </c>
      <c r="I351" s="139">
        <v>50590</v>
      </c>
      <c r="J351" s="139">
        <v>38130</v>
      </c>
      <c r="K351" s="139">
        <v>32880</v>
      </c>
      <c r="L351" s="139">
        <v>27630</v>
      </c>
      <c r="M351" s="139">
        <v>22380</v>
      </c>
    </row>
    <row r="352" spans="1:13" ht="15" customHeight="1">
      <c r="A352" s="139">
        <v>4000</v>
      </c>
      <c r="B352" s="139">
        <v>4020</v>
      </c>
      <c r="C352" s="139">
        <v>195960</v>
      </c>
      <c r="D352" s="139">
        <v>167950</v>
      </c>
      <c r="E352" s="139">
        <v>109590</v>
      </c>
      <c r="F352" s="139">
        <v>91670</v>
      </c>
      <c r="G352" s="139">
        <v>78550</v>
      </c>
      <c r="H352" s="139">
        <v>65420</v>
      </c>
      <c r="I352" s="139">
        <v>52300</v>
      </c>
      <c r="J352" s="139">
        <v>39170</v>
      </c>
      <c r="K352" s="139">
        <v>33570</v>
      </c>
      <c r="L352" s="139">
        <v>28320</v>
      </c>
      <c r="M352" s="139">
        <v>23070</v>
      </c>
    </row>
    <row r="353" spans="1:13" ht="15" customHeight="1">
      <c r="A353" s="139">
        <v>4020</v>
      </c>
      <c r="B353" s="139">
        <v>4040</v>
      </c>
      <c r="C353" s="139">
        <v>198630</v>
      </c>
      <c r="D353" s="139">
        <v>170600</v>
      </c>
      <c r="E353" s="139">
        <v>112040</v>
      </c>
      <c r="F353" s="139">
        <v>93380</v>
      </c>
      <c r="G353" s="139">
        <v>80260</v>
      </c>
      <c r="H353" s="139">
        <v>67130</v>
      </c>
      <c r="I353" s="139">
        <v>54010</v>
      </c>
      <c r="J353" s="139">
        <v>40880</v>
      </c>
      <c r="K353" s="139">
        <v>34250</v>
      </c>
      <c r="L353" s="139">
        <v>29000</v>
      </c>
      <c r="M353" s="139">
        <v>23750</v>
      </c>
    </row>
    <row r="354" spans="1:13" ht="15" customHeight="1">
      <c r="A354" s="139">
        <v>4040</v>
      </c>
      <c r="B354" s="139">
        <v>4060</v>
      </c>
      <c r="C354" s="139">
        <v>201300</v>
      </c>
      <c r="D354" s="139">
        <v>173260</v>
      </c>
      <c r="E354" s="139">
        <v>114480</v>
      </c>
      <c r="F354" s="139">
        <v>95730</v>
      </c>
      <c r="G354" s="139">
        <v>81970</v>
      </c>
      <c r="H354" s="139">
        <v>68840</v>
      </c>
      <c r="I354" s="139">
        <v>55720</v>
      </c>
      <c r="J354" s="139">
        <v>42590</v>
      </c>
      <c r="K354" s="139">
        <v>34930</v>
      </c>
      <c r="L354" s="139">
        <v>29680</v>
      </c>
      <c r="M354" s="139">
        <v>24430</v>
      </c>
    </row>
    <row r="355" spans="1:13" ht="15" customHeight="1">
      <c r="A355" s="139">
        <v>4060</v>
      </c>
      <c r="B355" s="139">
        <v>4080</v>
      </c>
      <c r="C355" s="139">
        <v>203970</v>
      </c>
      <c r="D355" s="139">
        <v>175910</v>
      </c>
      <c r="E355" s="139">
        <v>116930</v>
      </c>
      <c r="F355" s="139">
        <v>98180</v>
      </c>
      <c r="G355" s="139">
        <v>83680</v>
      </c>
      <c r="H355" s="139">
        <v>70560</v>
      </c>
      <c r="I355" s="139">
        <v>57430</v>
      </c>
      <c r="J355" s="139">
        <v>44310</v>
      </c>
      <c r="K355" s="139">
        <v>35620</v>
      </c>
      <c r="L355" s="139">
        <v>30370</v>
      </c>
      <c r="M355" s="139">
        <v>25120</v>
      </c>
    </row>
    <row r="356" spans="1:13" ht="15" customHeight="1">
      <c r="A356" s="139">
        <v>4080</v>
      </c>
      <c r="B356" s="139">
        <v>4100</v>
      </c>
      <c r="C356" s="139">
        <v>206640</v>
      </c>
      <c r="D356" s="139">
        <v>178570</v>
      </c>
      <c r="E356" s="139">
        <v>119370</v>
      </c>
      <c r="F356" s="139">
        <v>100620</v>
      </c>
      <c r="G356" s="139">
        <v>85390</v>
      </c>
      <c r="H356" s="139">
        <v>72270</v>
      </c>
      <c r="I356" s="139">
        <v>59140</v>
      </c>
      <c r="J356" s="139">
        <v>46020</v>
      </c>
      <c r="K356" s="139">
        <v>36300</v>
      </c>
      <c r="L356" s="139">
        <v>31050</v>
      </c>
      <c r="M356" s="139">
        <v>25800</v>
      </c>
    </row>
    <row r="357" spans="1:13" ht="15" customHeight="1">
      <c r="A357" s="139">
        <v>4100</v>
      </c>
      <c r="B357" s="139">
        <v>4120</v>
      </c>
      <c r="C357" s="139">
        <v>209310</v>
      </c>
      <c r="D357" s="139">
        <v>181220</v>
      </c>
      <c r="E357" s="139">
        <v>121820</v>
      </c>
      <c r="F357" s="139">
        <v>103070</v>
      </c>
      <c r="G357" s="139">
        <v>87100</v>
      </c>
      <c r="H357" s="139">
        <v>73980</v>
      </c>
      <c r="I357" s="139">
        <v>60850</v>
      </c>
      <c r="J357" s="139">
        <v>47730</v>
      </c>
      <c r="K357" s="139">
        <v>36990</v>
      </c>
      <c r="L357" s="139">
        <v>31740</v>
      </c>
      <c r="M357" s="139">
        <v>26490</v>
      </c>
    </row>
    <row r="358" spans="1:13" ht="15" customHeight="1">
      <c r="A358" s="139">
        <v>4120</v>
      </c>
      <c r="B358" s="139">
        <v>4140</v>
      </c>
      <c r="C358" s="139">
        <v>211980</v>
      </c>
      <c r="D358" s="139">
        <v>183880</v>
      </c>
      <c r="E358" s="139">
        <v>124260</v>
      </c>
      <c r="F358" s="139">
        <v>105510</v>
      </c>
      <c r="G358" s="139">
        <v>88820</v>
      </c>
      <c r="H358" s="139">
        <v>75690</v>
      </c>
      <c r="I358" s="139">
        <v>62570</v>
      </c>
      <c r="J358" s="139">
        <v>49440</v>
      </c>
      <c r="K358" s="139">
        <v>37670</v>
      </c>
      <c r="L358" s="139">
        <v>32420</v>
      </c>
      <c r="M358" s="139">
        <v>27170</v>
      </c>
    </row>
    <row r="359" spans="1:13" ht="15" customHeight="1">
      <c r="A359" s="139">
        <v>4140</v>
      </c>
      <c r="B359" s="139">
        <v>4160</v>
      </c>
      <c r="C359" s="139">
        <v>214650</v>
      </c>
      <c r="D359" s="139">
        <v>186530</v>
      </c>
      <c r="E359" s="139">
        <v>126710</v>
      </c>
      <c r="F359" s="139">
        <v>107960</v>
      </c>
      <c r="G359" s="139">
        <v>90530</v>
      </c>
      <c r="H359" s="139">
        <v>77400</v>
      </c>
      <c r="I359" s="139">
        <v>64280</v>
      </c>
      <c r="J359" s="139">
        <v>51150</v>
      </c>
      <c r="K359" s="139">
        <v>38360</v>
      </c>
      <c r="L359" s="139">
        <v>33110</v>
      </c>
      <c r="M359" s="139">
        <v>27860</v>
      </c>
    </row>
    <row r="360" spans="1:13" ht="15" customHeight="1">
      <c r="A360" s="139">
        <v>4160</v>
      </c>
      <c r="B360" s="139">
        <v>4180</v>
      </c>
      <c r="C360" s="139">
        <v>217320</v>
      </c>
      <c r="D360" s="139">
        <v>189190</v>
      </c>
      <c r="E360" s="139">
        <v>129150</v>
      </c>
      <c r="F360" s="139">
        <v>110400</v>
      </c>
      <c r="G360" s="139">
        <v>92240</v>
      </c>
      <c r="H360" s="139">
        <v>79110</v>
      </c>
      <c r="I360" s="139">
        <v>65990</v>
      </c>
      <c r="J360" s="139">
        <v>52860</v>
      </c>
      <c r="K360" s="139">
        <v>39740</v>
      </c>
      <c r="L360" s="139">
        <v>33790</v>
      </c>
      <c r="M360" s="139">
        <v>28540</v>
      </c>
    </row>
    <row r="361" spans="1:13" ht="15" customHeight="1">
      <c r="A361" s="139">
        <v>4180</v>
      </c>
      <c r="B361" s="139">
        <v>4200</v>
      </c>
      <c r="C361" s="139">
        <v>219990</v>
      </c>
      <c r="D361" s="139">
        <v>191840</v>
      </c>
      <c r="E361" s="139">
        <v>131600</v>
      </c>
      <c r="F361" s="139">
        <v>112850</v>
      </c>
      <c r="G361" s="139">
        <v>94100</v>
      </c>
      <c r="H361" s="139">
        <v>80830</v>
      </c>
      <c r="I361" s="139">
        <v>67700</v>
      </c>
      <c r="J361" s="139">
        <v>54580</v>
      </c>
      <c r="K361" s="139">
        <v>41450</v>
      </c>
      <c r="L361" s="139">
        <v>34480</v>
      </c>
      <c r="M361" s="139">
        <v>29230</v>
      </c>
    </row>
    <row r="362" spans="1:13" ht="15" customHeight="1">
      <c r="A362" s="139">
        <v>4200</v>
      </c>
      <c r="B362" s="139">
        <v>4220</v>
      </c>
      <c r="C362" s="139">
        <v>222660</v>
      </c>
      <c r="D362" s="139">
        <v>194500</v>
      </c>
      <c r="E362" s="139">
        <v>134040</v>
      </c>
      <c r="F362" s="139">
        <v>115290</v>
      </c>
      <c r="G362" s="139">
        <v>96540</v>
      </c>
      <c r="H362" s="139">
        <v>82540</v>
      </c>
      <c r="I362" s="139">
        <v>69410</v>
      </c>
      <c r="J362" s="139">
        <v>56290</v>
      </c>
      <c r="K362" s="139">
        <v>43160</v>
      </c>
      <c r="L362" s="139">
        <v>35160</v>
      </c>
      <c r="M362" s="139">
        <v>29910</v>
      </c>
    </row>
    <row r="363" spans="1:13" ht="15" customHeight="1">
      <c r="A363" s="139">
        <v>4220</v>
      </c>
      <c r="B363" s="139">
        <v>4240</v>
      </c>
      <c r="C363" s="139">
        <v>225330</v>
      </c>
      <c r="D363" s="139">
        <v>197150</v>
      </c>
      <c r="E363" s="139">
        <v>136490</v>
      </c>
      <c r="F363" s="139">
        <v>117740</v>
      </c>
      <c r="G363" s="139">
        <v>98990</v>
      </c>
      <c r="H363" s="139">
        <v>84250</v>
      </c>
      <c r="I363" s="139">
        <v>71120</v>
      </c>
      <c r="J363" s="139">
        <v>58000</v>
      </c>
      <c r="K363" s="139">
        <v>44870</v>
      </c>
      <c r="L363" s="139">
        <v>35850</v>
      </c>
      <c r="M363" s="139">
        <v>30600</v>
      </c>
    </row>
    <row r="364" spans="1:13" ht="15" customHeight="1">
      <c r="A364" s="139">
        <v>4240</v>
      </c>
      <c r="B364" s="139">
        <v>4260</v>
      </c>
      <c r="C364" s="139">
        <v>228000</v>
      </c>
      <c r="D364" s="139">
        <v>199810</v>
      </c>
      <c r="E364" s="139">
        <v>138930</v>
      </c>
      <c r="F364" s="139">
        <v>120180</v>
      </c>
      <c r="G364" s="139">
        <v>101430</v>
      </c>
      <c r="H364" s="139">
        <v>85960</v>
      </c>
      <c r="I364" s="139">
        <v>72830</v>
      </c>
      <c r="J364" s="139">
        <v>59710</v>
      </c>
      <c r="K364" s="139">
        <v>46580</v>
      </c>
      <c r="L364" s="139">
        <v>36530</v>
      </c>
      <c r="M364" s="139">
        <v>31280</v>
      </c>
    </row>
    <row r="365" spans="1:13" ht="15" customHeight="1">
      <c r="A365" s="139">
        <v>4260</v>
      </c>
      <c r="B365" s="139">
        <v>4280</v>
      </c>
      <c r="C365" s="139">
        <v>230670</v>
      </c>
      <c r="D365" s="139">
        <v>202460</v>
      </c>
      <c r="E365" s="139">
        <v>141380</v>
      </c>
      <c r="F365" s="139">
        <v>122630</v>
      </c>
      <c r="G365" s="139">
        <v>103880</v>
      </c>
      <c r="H365" s="139">
        <v>87670</v>
      </c>
      <c r="I365" s="139">
        <v>74550</v>
      </c>
      <c r="J365" s="139">
        <v>61420</v>
      </c>
      <c r="K365" s="139">
        <v>48300</v>
      </c>
      <c r="L365" s="139">
        <v>37220</v>
      </c>
      <c r="M365" s="139">
        <v>31970</v>
      </c>
    </row>
    <row r="366" spans="1:13" ht="15" customHeight="1">
      <c r="A366" s="139">
        <v>4280</v>
      </c>
      <c r="B366" s="139">
        <v>4300</v>
      </c>
      <c r="C366" s="139">
        <v>233340</v>
      </c>
      <c r="D366" s="139">
        <v>205120</v>
      </c>
      <c r="E366" s="139">
        <v>143820</v>
      </c>
      <c r="F366" s="139">
        <v>125070</v>
      </c>
      <c r="G366" s="139">
        <v>106320</v>
      </c>
      <c r="H366" s="139">
        <v>89380</v>
      </c>
      <c r="I366" s="139">
        <v>76260</v>
      </c>
      <c r="J366" s="139">
        <v>63130</v>
      </c>
      <c r="K366" s="139">
        <v>50010</v>
      </c>
      <c r="L366" s="139">
        <v>37900</v>
      </c>
      <c r="M366" s="139">
        <v>32650</v>
      </c>
    </row>
    <row r="367" spans="1:13" ht="15" customHeight="1">
      <c r="A367" s="139">
        <v>4300</v>
      </c>
      <c r="B367" s="139">
        <v>4320</v>
      </c>
      <c r="C367" s="139">
        <v>236010</v>
      </c>
      <c r="D367" s="139">
        <v>207770</v>
      </c>
      <c r="E367" s="139">
        <v>146270</v>
      </c>
      <c r="F367" s="139">
        <v>127520</v>
      </c>
      <c r="G367" s="139">
        <v>108770</v>
      </c>
      <c r="H367" s="139">
        <v>91090</v>
      </c>
      <c r="I367" s="139">
        <v>77970</v>
      </c>
      <c r="J367" s="139">
        <v>64840</v>
      </c>
      <c r="K367" s="139">
        <v>51720</v>
      </c>
      <c r="L367" s="139">
        <v>38590</v>
      </c>
      <c r="M367" s="139">
        <v>33330</v>
      </c>
    </row>
    <row r="368" spans="1:13" ht="15" customHeight="1">
      <c r="A368" s="139">
        <v>4320</v>
      </c>
      <c r="B368" s="139">
        <v>4340</v>
      </c>
      <c r="C368" s="139">
        <v>238680</v>
      </c>
      <c r="D368" s="139">
        <v>210430</v>
      </c>
      <c r="E368" s="139">
        <v>148710</v>
      </c>
      <c r="F368" s="139">
        <v>129960</v>
      </c>
      <c r="G368" s="139">
        <v>111210</v>
      </c>
      <c r="H368" s="139">
        <v>92810</v>
      </c>
      <c r="I368" s="139">
        <v>79680</v>
      </c>
      <c r="J368" s="139">
        <v>66560</v>
      </c>
      <c r="K368" s="139">
        <v>53430</v>
      </c>
      <c r="L368" s="139">
        <v>40310</v>
      </c>
      <c r="M368" s="139">
        <v>34020</v>
      </c>
    </row>
    <row r="369" spans="1:13" ht="15" customHeight="1">
      <c r="A369" s="139">
        <v>4340</v>
      </c>
      <c r="B369" s="139">
        <v>4360</v>
      </c>
      <c r="C369" s="139">
        <v>241350</v>
      </c>
      <c r="D369" s="139">
        <v>213080</v>
      </c>
      <c r="E369" s="139">
        <v>151160</v>
      </c>
      <c r="F369" s="139">
        <v>132410</v>
      </c>
      <c r="G369" s="139">
        <v>113660</v>
      </c>
      <c r="H369" s="139">
        <v>94910</v>
      </c>
      <c r="I369" s="139">
        <v>81390</v>
      </c>
      <c r="J369" s="139">
        <v>68270</v>
      </c>
      <c r="K369" s="139">
        <v>55140</v>
      </c>
      <c r="L369" s="139">
        <v>42020</v>
      </c>
      <c r="M369" s="139">
        <v>34700</v>
      </c>
    </row>
    <row r="370" spans="1:13" ht="15" customHeight="1">
      <c r="A370" s="139">
        <v>4360</v>
      </c>
      <c r="B370" s="139">
        <v>4380</v>
      </c>
      <c r="C370" s="139">
        <v>244020</v>
      </c>
      <c r="D370" s="139">
        <v>215740</v>
      </c>
      <c r="E370" s="139">
        <v>153600</v>
      </c>
      <c r="F370" s="139">
        <v>134850</v>
      </c>
      <c r="G370" s="139">
        <v>116100</v>
      </c>
      <c r="H370" s="139">
        <v>97350</v>
      </c>
      <c r="I370" s="139">
        <v>83100</v>
      </c>
      <c r="J370" s="139">
        <v>69980</v>
      </c>
      <c r="K370" s="139">
        <v>56850</v>
      </c>
      <c r="L370" s="139">
        <v>43730</v>
      </c>
      <c r="M370" s="139">
        <v>35390</v>
      </c>
    </row>
    <row r="371" spans="1:13" ht="15" customHeight="1">
      <c r="A371" s="139">
        <v>4380</v>
      </c>
      <c r="B371" s="139">
        <v>4400</v>
      </c>
      <c r="C371" s="139">
        <v>246690</v>
      </c>
      <c r="D371" s="139">
        <v>218390</v>
      </c>
      <c r="E371" s="139">
        <v>156050</v>
      </c>
      <c r="F371" s="139">
        <v>137300</v>
      </c>
      <c r="G371" s="139">
        <v>118550</v>
      </c>
      <c r="H371" s="139">
        <v>99800</v>
      </c>
      <c r="I371" s="139">
        <v>84820</v>
      </c>
      <c r="J371" s="139">
        <v>71690</v>
      </c>
      <c r="K371" s="139">
        <v>58570</v>
      </c>
      <c r="L371" s="139">
        <v>45440</v>
      </c>
      <c r="M371" s="139">
        <v>36070</v>
      </c>
    </row>
    <row r="372" spans="1:13" ht="15" customHeight="1">
      <c r="A372" s="139">
        <v>4400</v>
      </c>
      <c r="B372" s="139">
        <v>4420</v>
      </c>
      <c r="C372" s="139">
        <v>249360</v>
      </c>
      <c r="D372" s="139">
        <v>221050</v>
      </c>
      <c r="E372" s="139">
        <v>158490</v>
      </c>
      <c r="F372" s="139">
        <v>139740</v>
      </c>
      <c r="G372" s="139">
        <v>120990</v>
      </c>
      <c r="H372" s="139">
        <v>102240</v>
      </c>
      <c r="I372" s="139">
        <v>86530</v>
      </c>
      <c r="J372" s="139">
        <v>73400</v>
      </c>
      <c r="K372" s="139">
        <v>60280</v>
      </c>
      <c r="L372" s="139">
        <v>47150</v>
      </c>
      <c r="M372" s="139">
        <v>36760</v>
      </c>
    </row>
    <row r="373" spans="1:13" ht="15" customHeight="1">
      <c r="A373" s="139">
        <v>4420</v>
      </c>
      <c r="B373" s="139">
        <v>4440</v>
      </c>
      <c r="C373" s="139">
        <v>252030</v>
      </c>
      <c r="D373" s="139">
        <v>223700</v>
      </c>
      <c r="E373" s="139">
        <v>160940</v>
      </c>
      <c r="F373" s="139">
        <v>142190</v>
      </c>
      <c r="G373" s="139">
        <v>123440</v>
      </c>
      <c r="H373" s="139">
        <v>104690</v>
      </c>
      <c r="I373" s="139">
        <v>88240</v>
      </c>
      <c r="J373" s="139">
        <v>75110</v>
      </c>
      <c r="K373" s="139">
        <v>61990</v>
      </c>
      <c r="L373" s="139">
        <v>48860</v>
      </c>
      <c r="M373" s="139">
        <v>37440</v>
      </c>
    </row>
    <row r="374" spans="1:13" ht="15" customHeight="1">
      <c r="A374" s="139">
        <v>4440</v>
      </c>
      <c r="B374" s="139">
        <v>4460</v>
      </c>
      <c r="C374" s="139">
        <v>254700</v>
      </c>
      <c r="D374" s="139">
        <v>226360</v>
      </c>
      <c r="E374" s="139">
        <v>163380</v>
      </c>
      <c r="F374" s="139">
        <v>144630</v>
      </c>
      <c r="G374" s="139">
        <v>125880</v>
      </c>
      <c r="H374" s="139">
        <v>107130</v>
      </c>
      <c r="I374" s="139">
        <v>89950</v>
      </c>
      <c r="J374" s="139">
        <v>76820</v>
      </c>
      <c r="K374" s="139">
        <v>63700</v>
      </c>
      <c r="L374" s="139">
        <v>50570</v>
      </c>
      <c r="M374" s="139">
        <v>38130</v>
      </c>
    </row>
    <row r="375" spans="1:13" ht="15" customHeight="1">
      <c r="A375" s="139">
        <v>4460</v>
      </c>
      <c r="B375" s="139">
        <v>4480</v>
      </c>
      <c r="C375" s="139">
        <v>257370</v>
      </c>
      <c r="D375" s="139">
        <v>229010</v>
      </c>
      <c r="E375" s="139">
        <v>165830</v>
      </c>
      <c r="F375" s="139">
        <v>147080</v>
      </c>
      <c r="G375" s="139">
        <v>128330</v>
      </c>
      <c r="H375" s="139">
        <v>109580</v>
      </c>
      <c r="I375" s="139">
        <v>91660</v>
      </c>
      <c r="J375" s="139">
        <v>78540</v>
      </c>
      <c r="K375" s="139">
        <v>65410</v>
      </c>
      <c r="L375" s="139">
        <v>52290</v>
      </c>
      <c r="M375" s="139">
        <v>39160</v>
      </c>
    </row>
    <row r="376" spans="1:13" ht="15" customHeight="1">
      <c r="A376" s="139">
        <v>4480</v>
      </c>
      <c r="B376" s="139">
        <v>4500</v>
      </c>
      <c r="C376" s="139">
        <v>260040</v>
      </c>
      <c r="D376" s="139">
        <v>231670</v>
      </c>
      <c r="E376" s="139">
        <v>168270</v>
      </c>
      <c r="F376" s="139">
        <v>149520</v>
      </c>
      <c r="G376" s="139">
        <v>130770</v>
      </c>
      <c r="H376" s="139">
        <v>112020</v>
      </c>
      <c r="I376" s="139">
        <v>93370</v>
      </c>
      <c r="J376" s="139">
        <v>80250</v>
      </c>
      <c r="K376" s="139">
        <v>67120</v>
      </c>
      <c r="L376" s="139">
        <v>54000</v>
      </c>
      <c r="M376" s="139">
        <v>40870</v>
      </c>
    </row>
    <row r="377" spans="1:13" ht="15" customHeight="1">
      <c r="A377" s="139">
        <v>4500</v>
      </c>
      <c r="B377" s="139">
        <v>4520</v>
      </c>
      <c r="C377" s="139">
        <v>262840</v>
      </c>
      <c r="D377" s="139">
        <v>234460</v>
      </c>
      <c r="E377" s="139">
        <v>170850</v>
      </c>
      <c r="F377" s="139">
        <v>152100</v>
      </c>
      <c r="G377" s="139">
        <v>133350</v>
      </c>
      <c r="H377" s="139">
        <v>114600</v>
      </c>
      <c r="I377" s="139">
        <v>95850</v>
      </c>
      <c r="J377" s="139">
        <v>82050</v>
      </c>
      <c r="K377" s="139">
        <v>68930</v>
      </c>
      <c r="L377" s="139">
        <v>55800</v>
      </c>
      <c r="M377" s="139">
        <v>42680</v>
      </c>
    </row>
    <row r="378" spans="1:13" ht="15" customHeight="1">
      <c r="A378" s="139">
        <v>4520</v>
      </c>
      <c r="B378" s="139">
        <v>4540</v>
      </c>
      <c r="C378" s="139">
        <v>265650</v>
      </c>
      <c r="D378" s="139">
        <v>237250</v>
      </c>
      <c r="E378" s="139">
        <v>173430</v>
      </c>
      <c r="F378" s="139">
        <v>154680</v>
      </c>
      <c r="G378" s="139">
        <v>135930</v>
      </c>
      <c r="H378" s="139">
        <v>117180</v>
      </c>
      <c r="I378" s="139">
        <v>98430</v>
      </c>
      <c r="J378" s="139">
        <v>83860</v>
      </c>
      <c r="K378" s="139">
        <v>70730</v>
      </c>
      <c r="L378" s="139">
        <v>57610</v>
      </c>
      <c r="M378" s="139">
        <v>44480</v>
      </c>
    </row>
    <row r="379" spans="1:13" ht="15" customHeight="1">
      <c r="A379" s="139">
        <v>4540</v>
      </c>
      <c r="B379" s="139">
        <v>4560</v>
      </c>
      <c r="C379" s="139">
        <v>268450</v>
      </c>
      <c r="D379" s="139">
        <v>240040</v>
      </c>
      <c r="E379" s="139">
        <v>176010</v>
      </c>
      <c r="F379" s="139">
        <v>157260</v>
      </c>
      <c r="G379" s="139">
        <v>138510</v>
      </c>
      <c r="H379" s="139">
        <v>119760</v>
      </c>
      <c r="I379" s="139">
        <v>101010</v>
      </c>
      <c r="J379" s="139">
        <v>85670</v>
      </c>
      <c r="K379" s="139">
        <v>72540</v>
      </c>
      <c r="L379" s="139">
        <v>59420</v>
      </c>
      <c r="M379" s="139">
        <v>46290</v>
      </c>
    </row>
    <row r="380" spans="1:13" ht="15" customHeight="1">
      <c r="A380" s="139">
        <v>4560</v>
      </c>
      <c r="B380" s="139">
        <v>4580</v>
      </c>
      <c r="C380" s="139">
        <v>271260</v>
      </c>
      <c r="D380" s="139">
        <v>242830</v>
      </c>
      <c r="E380" s="139">
        <v>178590</v>
      </c>
      <c r="F380" s="139">
        <v>159840</v>
      </c>
      <c r="G380" s="139">
        <v>141090</v>
      </c>
      <c r="H380" s="139">
        <v>122340</v>
      </c>
      <c r="I380" s="139">
        <v>103590</v>
      </c>
      <c r="J380" s="139">
        <v>87470</v>
      </c>
      <c r="K380" s="139">
        <v>74350</v>
      </c>
      <c r="L380" s="139">
        <v>61220</v>
      </c>
      <c r="M380" s="139">
        <v>48100</v>
      </c>
    </row>
    <row r="381" spans="1:13" ht="15" customHeight="1">
      <c r="A381" s="139">
        <v>4580</v>
      </c>
      <c r="B381" s="139">
        <v>4600</v>
      </c>
      <c r="C381" s="139">
        <v>276560</v>
      </c>
      <c r="D381" s="139">
        <v>248120</v>
      </c>
      <c r="E381" s="139">
        <v>183670</v>
      </c>
      <c r="F381" s="139">
        <v>164920</v>
      </c>
      <c r="G381" s="139">
        <v>146170</v>
      </c>
      <c r="H381" s="139">
        <v>127420</v>
      </c>
      <c r="I381" s="139">
        <v>108670</v>
      </c>
      <c r="J381" s="139">
        <v>89920</v>
      </c>
      <c r="K381" s="139">
        <v>76150</v>
      </c>
      <c r="L381" s="139">
        <v>63030</v>
      </c>
      <c r="M381" s="139">
        <v>49900</v>
      </c>
    </row>
    <row r="382" spans="1:13" ht="15" customHeight="1">
      <c r="A382" s="139">
        <v>4600</v>
      </c>
      <c r="B382" s="139">
        <v>4620</v>
      </c>
      <c r="C382" s="139">
        <v>279370</v>
      </c>
      <c r="D382" s="139">
        <v>250910</v>
      </c>
      <c r="E382" s="139">
        <v>186250</v>
      </c>
      <c r="F382" s="139">
        <v>167500</v>
      </c>
      <c r="G382" s="139">
        <v>148750</v>
      </c>
      <c r="H382" s="139">
        <v>130000</v>
      </c>
      <c r="I382" s="139">
        <v>111250</v>
      </c>
      <c r="J382" s="139">
        <v>92500</v>
      </c>
      <c r="K382" s="139">
        <v>77960</v>
      </c>
      <c r="L382" s="139">
        <v>64830</v>
      </c>
      <c r="M382" s="139">
        <v>51710</v>
      </c>
    </row>
    <row r="383" spans="1:13" ht="15" customHeight="1">
      <c r="A383" s="139">
        <v>4620</v>
      </c>
      <c r="B383" s="139">
        <v>4640</v>
      </c>
      <c r="C383" s="139">
        <v>282170</v>
      </c>
      <c r="D383" s="139">
        <v>253700</v>
      </c>
      <c r="E383" s="139">
        <v>188830</v>
      </c>
      <c r="F383" s="139">
        <v>170080</v>
      </c>
      <c r="G383" s="139">
        <v>151330</v>
      </c>
      <c r="H383" s="139">
        <v>132580</v>
      </c>
      <c r="I383" s="139">
        <v>113830</v>
      </c>
      <c r="J383" s="139">
        <v>95080</v>
      </c>
      <c r="K383" s="139">
        <v>79760</v>
      </c>
      <c r="L383" s="139">
        <v>66640</v>
      </c>
      <c r="M383" s="139">
        <v>53510</v>
      </c>
    </row>
    <row r="384" spans="1:13" ht="15" customHeight="1">
      <c r="A384" s="139">
        <v>4640</v>
      </c>
      <c r="B384" s="139">
        <v>4660</v>
      </c>
      <c r="C384" s="139">
        <v>284980</v>
      </c>
      <c r="D384" s="139">
        <v>256490</v>
      </c>
      <c r="E384" s="139">
        <v>191410</v>
      </c>
      <c r="F384" s="139">
        <v>172660</v>
      </c>
      <c r="G384" s="139">
        <v>153910</v>
      </c>
      <c r="H384" s="139">
        <v>135160</v>
      </c>
      <c r="I384" s="139">
        <v>116410</v>
      </c>
      <c r="J384" s="139">
        <v>97660</v>
      </c>
      <c r="K384" s="139">
        <v>81570</v>
      </c>
      <c r="L384" s="139">
        <v>68450</v>
      </c>
      <c r="M384" s="139">
        <v>55320</v>
      </c>
    </row>
    <row r="385" spans="1:13" ht="15" customHeight="1">
      <c r="A385" s="139">
        <v>4660</v>
      </c>
      <c r="B385" s="139">
        <v>4680</v>
      </c>
      <c r="C385" s="139">
        <v>287780</v>
      </c>
      <c r="D385" s="139">
        <v>259280</v>
      </c>
      <c r="E385" s="139">
        <v>193990</v>
      </c>
      <c r="F385" s="139">
        <v>175240</v>
      </c>
      <c r="G385" s="139">
        <v>156490</v>
      </c>
      <c r="H385" s="139">
        <v>137740</v>
      </c>
      <c r="I385" s="139">
        <v>118990</v>
      </c>
      <c r="J385" s="139">
        <v>100240</v>
      </c>
      <c r="K385" s="139">
        <v>83380</v>
      </c>
      <c r="L385" s="139">
        <v>70250</v>
      </c>
      <c r="M385" s="139">
        <v>57130</v>
      </c>
    </row>
    <row r="386" spans="1:13" ht="15" customHeight="1">
      <c r="A386" s="139">
        <v>4680</v>
      </c>
      <c r="B386" s="139">
        <v>4700</v>
      </c>
      <c r="C386" s="139">
        <v>290590</v>
      </c>
      <c r="D386" s="139">
        <v>262070</v>
      </c>
      <c r="E386" s="139">
        <v>196570</v>
      </c>
      <c r="F386" s="139">
        <v>177820</v>
      </c>
      <c r="G386" s="139">
        <v>159070</v>
      </c>
      <c r="H386" s="139">
        <v>140320</v>
      </c>
      <c r="I386" s="139">
        <v>121570</v>
      </c>
      <c r="J386" s="139">
        <v>102820</v>
      </c>
      <c r="K386" s="139">
        <v>85180</v>
      </c>
      <c r="L386" s="139">
        <v>72060</v>
      </c>
      <c r="M386" s="139">
        <v>58930</v>
      </c>
    </row>
    <row r="387" spans="1:13" ht="15" customHeight="1">
      <c r="A387" s="139">
        <v>4700</v>
      </c>
      <c r="B387" s="139">
        <v>4720</v>
      </c>
      <c r="C387" s="139">
        <v>293390</v>
      </c>
      <c r="D387" s="139">
        <v>264860</v>
      </c>
      <c r="E387" s="139">
        <v>199150</v>
      </c>
      <c r="F387" s="139">
        <v>180400</v>
      </c>
      <c r="G387" s="139">
        <v>161650</v>
      </c>
      <c r="H387" s="139">
        <v>142900</v>
      </c>
      <c r="I387" s="139">
        <v>124150</v>
      </c>
      <c r="J387" s="139">
        <v>105400</v>
      </c>
      <c r="K387" s="139">
        <v>86990</v>
      </c>
      <c r="L387" s="139">
        <v>73860</v>
      </c>
      <c r="M387" s="139">
        <v>60740</v>
      </c>
    </row>
    <row r="388" spans="1:13" ht="15" customHeight="1">
      <c r="A388" s="139">
        <v>4720</v>
      </c>
      <c r="B388" s="139">
        <v>4740</v>
      </c>
      <c r="C388" s="139">
        <v>296200</v>
      </c>
      <c r="D388" s="139">
        <v>267650</v>
      </c>
      <c r="E388" s="139">
        <v>201730</v>
      </c>
      <c r="F388" s="139">
        <v>182980</v>
      </c>
      <c r="G388" s="139">
        <v>164230</v>
      </c>
      <c r="H388" s="139">
        <v>145480</v>
      </c>
      <c r="I388" s="139">
        <v>126730</v>
      </c>
      <c r="J388" s="139">
        <v>107980</v>
      </c>
      <c r="K388" s="139">
        <v>89230</v>
      </c>
      <c r="L388" s="139">
        <v>75670</v>
      </c>
      <c r="M388" s="139">
        <v>62540</v>
      </c>
    </row>
    <row r="389" spans="1:13" ht="15" customHeight="1">
      <c r="A389" s="139">
        <v>4740</v>
      </c>
      <c r="B389" s="139">
        <v>4760</v>
      </c>
      <c r="C389" s="139">
        <v>299000</v>
      </c>
      <c r="D389" s="139">
        <v>270440</v>
      </c>
      <c r="E389" s="139">
        <v>204310</v>
      </c>
      <c r="F389" s="139">
        <v>185560</v>
      </c>
      <c r="G389" s="139">
        <v>166810</v>
      </c>
      <c r="H389" s="139">
        <v>148060</v>
      </c>
      <c r="I389" s="139">
        <v>129310</v>
      </c>
      <c r="J389" s="139">
        <v>110560</v>
      </c>
      <c r="K389" s="139">
        <v>91810</v>
      </c>
      <c r="L389" s="139">
        <v>77480</v>
      </c>
      <c r="M389" s="139">
        <v>64350</v>
      </c>
    </row>
    <row r="390" spans="1:13" ht="15" customHeight="1">
      <c r="A390" s="139">
        <v>4760</v>
      </c>
      <c r="B390" s="139">
        <v>4780</v>
      </c>
      <c r="C390" s="139">
        <v>301810</v>
      </c>
      <c r="D390" s="139">
        <v>273230</v>
      </c>
      <c r="E390" s="139">
        <v>206890</v>
      </c>
      <c r="F390" s="139">
        <v>188140</v>
      </c>
      <c r="G390" s="139">
        <v>169390</v>
      </c>
      <c r="H390" s="139">
        <v>150640</v>
      </c>
      <c r="I390" s="139">
        <v>131890</v>
      </c>
      <c r="J390" s="139">
        <v>113140</v>
      </c>
      <c r="K390" s="139">
        <v>94390</v>
      </c>
      <c r="L390" s="139">
        <v>79280</v>
      </c>
      <c r="M390" s="139">
        <v>66160</v>
      </c>
    </row>
    <row r="391" spans="1:13" ht="15" customHeight="1">
      <c r="A391" s="139">
        <v>4780</v>
      </c>
      <c r="B391" s="139">
        <v>4800</v>
      </c>
      <c r="C391" s="139">
        <v>304610</v>
      </c>
      <c r="D391" s="139">
        <v>276020</v>
      </c>
      <c r="E391" s="139">
        <v>209470</v>
      </c>
      <c r="F391" s="139">
        <v>190720</v>
      </c>
      <c r="G391" s="139">
        <v>171970</v>
      </c>
      <c r="H391" s="139">
        <v>153220</v>
      </c>
      <c r="I391" s="139">
        <v>134470</v>
      </c>
      <c r="J391" s="139">
        <v>115720</v>
      </c>
      <c r="K391" s="139">
        <v>96970</v>
      </c>
      <c r="L391" s="139">
        <v>81090</v>
      </c>
      <c r="M391" s="139">
        <v>67960</v>
      </c>
    </row>
    <row r="392" spans="1:13" ht="15" customHeight="1">
      <c r="A392" s="139">
        <v>4800</v>
      </c>
      <c r="B392" s="139">
        <v>4820</v>
      </c>
      <c r="C392" s="139">
        <v>307420</v>
      </c>
      <c r="D392" s="139">
        <v>278810</v>
      </c>
      <c r="E392" s="139">
        <v>212050</v>
      </c>
      <c r="F392" s="139">
        <v>193300</v>
      </c>
      <c r="G392" s="139">
        <v>174550</v>
      </c>
      <c r="H392" s="139">
        <v>155800</v>
      </c>
      <c r="I392" s="139">
        <v>137050</v>
      </c>
      <c r="J392" s="139">
        <v>118300</v>
      </c>
      <c r="K392" s="139">
        <v>99550</v>
      </c>
      <c r="L392" s="139">
        <v>82890</v>
      </c>
      <c r="M392" s="139">
        <v>69770</v>
      </c>
    </row>
    <row r="393" spans="1:13" ht="15" customHeight="1">
      <c r="A393" s="139">
        <v>4820</v>
      </c>
      <c r="B393" s="139">
        <v>4840</v>
      </c>
      <c r="C393" s="139">
        <v>310220</v>
      </c>
      <c r="D393" s="139">
        <v>281600</v>
      </c>
      <c r="E393" s="139">
        <v>214630</v>
      </c>
      <c r="F393" s="139">
        <v>195880</v>
      </c>
      <c r="G393" s="139">
        <v>177130</v>
      </c>
      <c r="H393" s="139">
        <v>158380</v>
      </c>
      <c r="I393" s="139">
        <v>139630</v>
      </c>
      <c r="J393" s="139">
        <v>120880</v>
      </c>
      <c r="K393" s="139">
        <v>102130</v>
      </c>
      <c r="L393" s="139">
        <v>84700</v>
      </c>
      <c r="M393" s="139">
        <v>71570</v>
      </c>
    </row>
    <row r="394" spans="1:13" ht="15" customHeight="1">
      <c r="A394" s="139">
        <v>4840</v>
      </c>
      <c r="B394" s="139">
        <v>4860</v>
      </c>
      <c r="C394" s="139">
        <v>313030</v>
      </c>
      <c r="D394" s="139">
        <v>284390</v>
      </c>
      <c r="E394" s="139">
        <v>217210</v>
      </c>
      <c r="F394" s="139">
        <v>198460</v>
      </c>
      <c r="G394" s="139">
        <v>179710</v>
      </c>
      <c r="H394" s="139">
        <v>160960</v>
      </c>
      <c r="I394" s="139">
        <v>142210</v>
      </c>
      <c r="J394" s="139">
        <v>123460</v>
      </c>
      <c r="K394" s="139">
        <v>104710</v>
      </c>
      <c r="L394" s="139">
        <v>86510</v>
      </c>
      <c r="M394" s="139">
        <v>73380</v>
      </c>
    </row>
    <row r="395" spans="1:13" ht="15" customHeight="1">
      <c r="A395" s="139">
        <v>4860</v>
      </c>
      <c r="B395" s="139">
        <v>4880</v>
      </c>
      <c r="C395" s="139">
        <v>315830</v>
      </c>
      <c r="D395" s="139">
        <v>287180</v>
      </c>
      <c r="E395" s="139">
        <v>219790</v>
      </c>
      <c r="F395" s="139">
        <v>201040</v>
      </c>
      <c r="G395" s="139">
        <v>182290</v>
      </c>
      <c r="H395" s="139">
        <v>163540</v>
      </c>
      <c r="I395" s="139">
        <v>144790</v>
      </c>
      <c r="J395" s="139">
        <v>126040</v>
      </c>
      <c r="K395" s="139">
        <v>107290</v>
      </c>
      <c r="L395" s="139">
        <v>88540</v>
      </c>
      <c r="M395" s="139">
        <v>75190</v>
      </c>
    </row>
    <row r="396" spans="1:13" ht="15" customHeight="1">
      <c r="A396" s="139">
        <v>4880</v>
      </c>
      <c r="B396" s="139">
        <v>4900</v>
      </c>
      <c r="C396" s="139">
        <v>318640</v>
      </c>
      <c r="D396" s="139">
        <v>289970</v>
      </c>
      <c r="E396" s="139">
        <v>222370</v>
      </c>
      <c r="F396" s="139">
        <v>203620</v>
      </c>
      <c r="G396" s="139">
        <v>184870</v>
      </c>
      <c r="H396" s="139">
        <v>166120</v>
      </c>
      <c r="I396" s="139">
        <v>147370</v>
      </c>
      <c r="J396" s="139">
        <v>128620</v>
      </c>
      <c r="K396" s="139">
        <v>109870</v>
      </c>
      <c r="L396" s="139">
        <v>91120</v>
      </c>
      <c r="M396" s="139">
        <v>76990</v>
      </c>
    </row>
    <row r="397" spans="1:13" ht="15" customHeight="1">
      <c r="A397" s="139">
        <v>4900</v>
      </c>
      <c r="B397" s="139">
        <v>4920</v>
      </c>
      <c r="C397" s="139">
        <v>321440</v>
      </c>
      <c r="D397" s="139">
        <v>292760</v>
      </c>
      <c r="E397" s="139">
        <v>224950</v>
      </c>
      <c r="F397" s="139">
        <v>206200</v>
      </c>
      <c r="G397" s="139">
        <v>187450</v>
      </c>
      <c r="H397" s="139">
        <v>168700</v>
      </c>
      <c r="I397" s="139">
        <v>149950</v>
      </c>
      <c r="J397" s="139">
        <v>131200</v>
      </c>
      <c r="K397" s="139">
        <v>112450</v>
      </c>
      <c r="L397" s="139">
        <v>93700</v>
      </c>
      <c r="M397" s="139">
        <v>78800</v>
      </c>
    </row>
    <row r="398" spans="1:13" ht="15" customHeight="1">
      <c r="A398" s="139">
        <v>4920</v>
      </c>
      <c r="B398" s="139">
        <v>4940</v>
      </c>
      <c r="C398" s="139">
        <v>324250</v>
      </c>
      <c r="D398" s="139">
        <v>295550</v>
      </c>
      <c r="E398" s="139">
        <v>227530</v>
      </c>
      <c r="F398" s="139">
        <v>208780</v>
      </c>
      <c r="G398" s="139">
        <v>190030</v>
      </c>
      <c r="H398" s="139">
        <v>171280</v>
      </c>
      <c r="I398" s="139">
        <v>152530</v>
      </c>
      <c r="J398" s="139">
        <v>133780</v>
      </c>
      <c r="K398" s="139">
        <v>115030</v>
      </c>
      <c r="L398" s="139">
        <v>96280</v>
      </c>
      <c r="M398" s="139">
        <v>80600</v>
      </c>
    </row>
    <row r="399" spans="1:13" ht="15" customHeight="1">
      <c r="A399" s="139">
        <v>4940</v>
      </c>
      <c r="B399" s="139">
        <v>4960</v>
      </c>
      <c r="C399" s="139">
        <v>327050</v>
      </c>
      <c r="D399" s="139">
        <v>298340</v>
      </c>
      <c r="E399" s="139">
        <v>230110</v>
      </c>
      <c r="F399" s="139">
        <v>211360</v>
      </c>
      <c r="G399" s="139">
        <v>192610</v>
      </c>
      <c r="H399" s="139">
        <v>173860</v>
      </c>
      <c r="I399" s="139">
        <v>155110</v>
      </c>
      <c r="J399" s="139">
        <v>136360</v>
      </c>
      <c r="K399" s="139">
        <v>117610</v>
      </c>
      <c r="L399" s="139">
        <v>98860</v>
      </c>
      <c r="M399" s="139">
        <v>82410</v>
      </c>
    </row>
    <row r="400" spans="1:13" ht="15" customHeight="1">
      <c r="A400" s="139">
        <v>4960</v>
      </c>
      <c r="B400" s="139">
        <v>4980</v>
      </c>
      <c r="C400" s="139">
        <v>329860</v>
      </c>
      <c r="D400" s="139">
        <v>301130</v>
      </c>
      <c r="E400" s="139">
        <v>232690</v>
      </c>
      <c r="F400" s="139">
        <v>213940</v>
      </c>
      <c r="G400" s="139">
        <v>195190</v>
      </c>
      <c r="H400" s="139">
        <v>176440</v>
      </c>
      <c r="I400" s="139">
        <v>157690</v>
      </c>
      <c r="J400" s="139">
        <v>138940</v>
      </c>
      <c r="K400" s="139">
        <v>120190</v>
      </c>
      <c r="L400" s="139">
        <v>101440</v>
      </c>
      <c r="M400" s="139">
        <v>84220</v>
      </c>
    </row>
    <row r="401" spans="1:13" ht="15" customHeight="1">
      <c r="A401" s="139">
        <v>4980</v>
      </c>
      <c r="B401" s="139">
        <v>5000</v>
      </c>
      <c r="C401" s="139">
        <v>332660</v>
      </c>
      <c r="D401" s="139">
        <v>303920</v>
      </c>
      <c r="E401" s="139">
        <v>235270</v>
      </c>
      <c r="F401" s="139">
        <v>216520</v>
      </c>
      <c r="G401" s="139">
        <v>197770</v>
      </c>
      <c r="H401" s="139">
        <v>179020</v>
      </c>
      <c r="I401" s="139">
        <v>160270</v>
      </c>
      <c r="J401" s="139">
        <v>141520</v>
      </c>
      <c r="K401" s="139">
        <v>122770</v>
      </c>
      <c r="L401" s="139">
        <v>104020</v>
      </c>
      <c r="M401" s="139">
        <v>86020</v>
      </c>
    </row>
    <row r="402" spans="1:13" ht="15" customHeight="1">
      <c r="A402" s="139">
        <v>5000</v>
      </c>
      <c r="B402" s="139">
        <v>5020</v>
      </c>
      <c r="C402" s="139">
        <v>335470</v>
      </c>
      <c r="D402" s="139">
        <v>306710</v>
      </c>
      <c r="E402" s="139">
        <v>237850</v>
      </c>
      <c r="F402" s="139">
        <v>219100</v>
      </c>
      <c r="G402" s="139">
        <v>200350</v>
      </c>
      <c r="H402" s="139">
        <v>181600</v>
      </c>
      <c r="I402" s="139">
        <v>162850</v>
      </c>
      <c r="J402" s="139">
        <v>144100</v>
      </c>
      <c r="K402" s="139">
        <v>125350</v>
      </c>
      <c r="L402" s="139">
        <v>106600</v>
      </c>
      <c r="M402" s="139">
        <v>87850</v>
      </c>
    </row>
    <row r="403" spans="1:13" ht="15" customHeight="1">
      <c r="A403" s="139">
        <v>5020</v>
      </c>
      <c r="B403" s="139">
        <v>5040</v>
      </c>
      <c r="C403" s="139">
        <v>338270</v>
      </c>
      <c r="D403" s="139">
        <v>309500</v>
      </c>
      <c r="E403" s="139">
        <v>240430</v>
      </c>
      <c r="F403" s="139">
        <v>221680</v>
      </c>
      <c r="G403" s="139">
        <v>202930</v>
      </c>
      <c r="H403" s="139">
        <v>184180</v>
      </c>
      <c r="I403" s="139">
        <v>165430</v>
      </c>
      <c r="J403" s="139">
        <v>146680</v>
      </c>
      <c r="K403" s="139">
        <v>127930</v>
      </c>
      <c r="L403" s="139">
        <v>109180</v>
      </c>
      <c r="M403" s="139">
        <v>90430</v>
      </c>
    </row>
    <row r="404" spans="1:13" ht="15" customHeight="1">
      <c r="A404" s="139">
        <v>5040</v>
      </c>
      <c r="B404" s="139">
        <v>5060</v>
      </c>
      <c r="C404" s="139">
        <v>341080</v>
      </c>
      <c r="D404" s="139">
        <v>312290</v>
      </c>
      <c r="E404" s="139">
        <v>243010</v>
      </c>
      <c r="F404" s="139">
        <v>224260</v>
      </c>
      <c r="G404" s="139">
        <v>205510</v>
      </c>
      <c r="H404" s="139">
        <v>186760</v>
      </c>
      <c r="I404" s="139">
        <v>168010</v>
      </c>
      <c r="J404" s="139">
        <v>149260</v>
      </c>
      <c r="K404" s="139">
        <v>130510</v>
      </c>
      <c r="L404" s="139">
        <v>111760</v>
      </c>
      <c r="M404" s="139">
        <v>93010</v>
      </c>
    </row>
    <row r="405" spans="1:13" ht="15" customHeight="1">
      <c r="A405" s="139">
        <v>5060</v>
      </c>
      <c r="B405" s="139">
        <v>5080</v>
      </c>
      <c r="C405" s="139">
        <v>343880</v>
      </c>
      <c r="D405" s="139">
        <v>315080</v>
      </c>
      <c r="E405" s="139">
        <v>245590</v>
      </c>
      <c r="F405" s="139">
        <v>226840</v>
      </c>
      <c r="G405" s="139">
        <v>208090</v>
      </c>
      <c r="H405" s="139">
        <v>189340</v>
      </c>
      <c r="I405" s="139">
        <v>170590</v>
      </c>
      <c r="J405" s="139">
        <v>151840</v>
      </c>
      <c r="K405" s="139">
        <v>133090</v>
      </c>
      <c r="L405" s="139">
        <v>114340</v>
      </c>
      <c r="M405" s="139">
        <v>95590</v>
      </c>
    </row>
    <row r="406" spans="1:13" ht="15" customHeight="1">
      <c r="A406" s="139">
        <v>5080</v>
      </c>
      <c r="B406" s="139">
        <v>5100</v>
      </c>
      <c r="C406" s="139">
        <v>346690</v>
      </c>
      <c r="D406" s="139">
        <v>317870</v>
      </c>
      <c r="E406" s="139">
        <v>248170</v>
      </c>
      <c r="F406" s="139">
        <v>229420</v>
      </c>
      <c r="G406" s="139">
        <v>210670</v>
      </c>
      <c r="H406" s="139">
        <v>191920</v>
      </c>
      <c r="I406" s="139">
        <v>173170</v>
      </c>
      <c r="J406" s="139">
        <v>154420</v>
      </c>
      <c r="K406" s="139">
        <v>135670</v>
      </c>
      <c r="L406" s="139">
        <v>116920</v>
      </c>
      <c r="M406" s="139">
        <v>98170</v>
      </c>
    </row>
    <row r="407" spans="1:13" ht="15" customHeight="1">
      <c r="A407" s="139">
        <v>5100</v>
      </c>
      <c r="B407" s="139">
        <v>5120</v>
      </c>
      <c r="C407" s="139">
        <v>349490</v>
      </c>
      <c r="D407" s="139">
        <v>320660</v>
      </c>
      <c r="E407" s="139">
        <v>250750</v>
      </c>
      <c r="F407" s="139">
        <v>232000</v>
      </c>
      <c r="G407" s="139">
        <v>213250</v>
      </c>
      <c r="H407" s="139">
        <v>194500</v>
      </c>
      <c r="I407" s="139">
        <v>175750</v>
      </c>
      <c r="J407" s="139">
        <v>157000</v>
      </c>
      <c r="K407" s="139">
        <v>138250</v>
      </c>
      <c r="L407" s="139">
        <v>119500</v>
      </c>
      <c r="M407" s="139">
        <v>100750</v>
      </c>
    </row>
    <row r="408" spans="1:13" ht="15" customHeight="1">
      <c r="A408" s="139">
        <v>5120</v>
      </c>
      <c r="B408" s="139">
        <v>5140</v>
      </c>
      <c r="C408" s="139">
        <v>352300</v>
      </c>
      <c r="D408" s="139">
        <v>323450</v>
      </c>
      <c r="E408" s="139">
        <v>253330</v>
      </c>
      <c r="F408" s="139">
        <v>234580</v>
      </c>
      <c r="G408" s="139">
        <v>215830</v>
      </c>
      <c r="H408" s="139">
        <v>197080</v>
      </c>
      <c r="I408" s="139">
        <v>178330</v>
      </c>
      <c r="J408" s="139">
        <v>159580</v>
      </c>
      <c r="K408" s="139">
        <v>140830</v>
      </c>
      <c r="L408" s="139">
        <v>122080</v>
      </c>
      <c r="M408" s="139">
        <v>103330</v>
      </c>
    </row>
    <row r="409" spans="1:13" ht="15" customHeight="1">
      <c r="A409" s="139">
        <v>5140</v>
      </c>
      <c r="B409" s="139">
        <v>5160</v>
      </c>
      <c r="C409" s="139">
        <v>355100</v>
      </c>
      <c r="D409" s="139">
        <v>326240</v>
      </c>
      <c r="E409" s="139">
        <v>255910</v>
      </c>
      <c r="F409" s="139">
        <v>237160</v>
      </c>
      <c r="G409" s="139">
        <v>218410</v>
      </c>
      <c r="H409" s="139">
        <v>199660</v>
      </c>
      <c r="I409" s="139">
        <v>180910</v>
      </c>
      <c r="J409" s="139">
        <v>162160</v>
      </c>
      <c r="K409" s="139">
        <v>143410</v>
      </c>
      <c r="L409" s="139">
        <v>124660</v>
      </c>
      <c r="M409" s="139">
        <v>105910</v>
      </c>
    </row>
    <row r="410" spans="1:13" ht="15" customHeight="1">
      <c r="A410" s="139">
        <v>5160</v>
      </c>
      <c r="B410" s="139">
        <v>5180</v>
      </c>
      <c r="C410" s="139">
        <v>357910</v>
      </c>
      <c r="D410" s="139">
        <v>329030</v>
      </c>
      <c r="E410" s="139">
        <v>258490</v>
      </c>
      <c r="F410" s="139">
        <v>239740</v>
      </c>
      <c r="G410" s="139">
        <v>220990</v>
      </c>
      <c r="H410" s="139">
        <v>202240</v>
      </c>
      <c r="I410" s="139">
        <v>183490</v>
      </c>
      <c r="J410" s="139">
        <v>164740</v>
      </c>
      <c r="K410" s="139">
        <v>145990</v>
      </c>
      <c r="L410" s="139">
        <v>127240</v>
      </c>
      <c r="M410" s="139">
        <v>108490</v>
      </c>
    </row>
    <row r="411" spans="1:13" ht="15" customHeight="1">
      <c r="A411" s="139">
        <v>5180</v>
      </c>
      <c r="B411" s="139">
        <v>5200</v>
      </c>
      <c r="C411" s="139">
        <v>360710</v>
      </c>
      <c r="D411" s="139">
        <v>331820</v>
      </c>
      <c r="E411" s="139">
        <v>261070</v>
      </c>
      <c r="F411" s="139">
        <v>242320</v>
      </c>
      <c r="G411" s="139">
        <v>223570</v>
      </c>
      <c r="H411" s="139">
        <v>204820</v>
      </c>
      <c r="I411" s="139">
        <v>186070</v>
      </c>
      <c r="J411" s="139">
        <v>167320</v>
      </c>
      <c r="K411" s="139">
        <v>148570</v>
      </c>
      <c r="L411" s="139">
        <v>129820</v>
      </c>
      <c r="M411" s="139">
        <v>111070</v>
      </c>
    </row>
    <row r="412" spans="1:13" ht="15" customHeight="1">
      <c r="A412" s="139">
        <v>5200</v>
      </c>
      <c r="B412" s="139">
        <v>5220</v>
      </c>
      <c r="C412" s="139">
        <v>363520</v>
      </c>
      <c r="D412" s="139">
        <v>334610</v>
      </c>
      <c r="E412" s="139">
        <v>263650</v>
      </c>
      <c r="F412" s="139">
        <v>244900</v>
      </c>
      <c r="G412" s="139">
        <v>226150</v>
      </c>
      <c r="H412" s="139">
        <v>207400</v>
      </c>
      <c r="I412" s="139">
        <v>188650</v>
      </c>
      <c r="J412" s="139">
        <v>169900</v>
      </c>
      <c r="K412" s="139">
        <v>151150</v>
      </c>
      <c r="L412" s="139">
        <v>132400</v>
      </c>
      <c r="M412" s="139">
        <v>113650</v>
      </c>
    </row>
    <row r="413" spans="1:13" ht="15" customHeight="1">
      <c r="A413" s="139">
        <v>5220</v>
      </c>
      <c r="B413" s="139">
        <v>5240</v>
      </c>
      <c r="C413" s="139">
        <v>366320</v>
      </c>
      <c r="D413" s="139">
        <v>337400</v>
      </c>
      <c r="E413" s="139">
        <v>266230</v>
      </c>
      <c r="F413" s="139">
        <v>247480</v>
      </c>
      <c r="G413" s="139">
        <v>228730</v>
      </c>
      <c r="H413" s="139">
        <v>209980</v>
      </c>
      <c r="I413" s="139">
        <v>191230</v>
      </c>
      <c r="J413" s="139">
        <v>172480</v>
      </c>
      <c r="K413" s="139">
        <v>153730</v>
      </c>
      <c r="L413" s="139">
        <v>134980</v>
      </c>
      <c r="M413" s="139">
        <v>116230</v>
      </c>
    </row>
    <row r="414" spans="1:13" ht="15" customHeight="1">
      <c r="A414" s="139">
        <v>5240</v>
      </c>
      <c r="B414" s="139">
        <v>5260</v>
      </c>
      <c r="C414" s="139">
        <v>369130</v>
      </c>
      <c r="D414" s="139">
        <v>340190</v>
      </c>
      <c r="E414" s="139">
        <v>268810</v>
      </c>
      <c r="F414" s="139">
        <v>250060</v>
      </c>
      <c r="G414" s="139">
        <v>231310</v>
      </c>
      <c r="H414" s="139">
        <v>212560</v>
      </c>
      <c r="I414" s="139">
        <v>193810</v>
      </c>
      <c r="J414" s="139">
        <v>175060</v>
      </c>
      <c r="K414" s="139">
        <v>156310</v>
      </c>
      <c r="L414" s="139">
        <v>137560</v>
      </c>
      <c r="M414" s="139">
        <v>118810</v>
      </c>
    </row>
    <row r="415" spans="1:13" ht="15" customHeight="1">
      <c r="A415" s="139">
        <v>5260</v>
      </c>
      <c r="B415" s="139">
        <v>5280</v>
      </c>
      <c r="C415" s="139">
        <v>371930</v>
      </c>
      <c r="D415" s="139">
        <v>342980</v>
      </c>
      <c r="E415" s="139">
        <v>271390</v>
      </c>
      <c r="F415" s="139">
        <v>252640</v>
      </c>
      <c r="G415" s="139">
        <v>233890</v>
      </c>
      <c r="H415" s="139">
        <v>215140</v>
      </c>
      <c r="I415" s="139">
        <v>196390</v>
      </c>
      <c r="J415" s="139">
        <v>177640</v>
      </c>
      <c r="K415" s="139">
        <v>158890</v>
      </c>
      <c r="L415" s="139">
        <v>140140</v>
      </c>
      <c r="M415" s="139">
        <v>121390</v>
      </c>
    </row>
    <row r="416" spans="1:13" ht="15" customHeight="1">
      <c r="A416" s="139">
        <v>5280</v>
      </c>
      <c r="B416" s="139">
        <v>5300</v>
      </c>
      <c r="C416" s="139">
        <v>374740</v>
      </c>
      <c r="D416" s="139">
        <v>345770</v>
      </c>
      <c r="E416" s="139">
        <v>273970</v>
      </c>
      <c r="F416" s="139">
        <v>255220</v>
      </c>
      <c r="G416" s="139">
        <v>236470</v>
      </c>
      <c r="H416" s="139">
        <v>217720</v>
      </c>
      <c r="I416" s="139">
        <v>198970</v>
      </c>
      <c r="J416" s="139">
        <v>180220</v>
      </c>
      <c r="K416" s="139">
        <v>161470</v>
      </c>
      <c r="L416" s="139">
        <v>142720</v>
      </c>
      <c r="M416" s="139">
        <v>123970</v>
      </c>
    </row>
    <row r="417" spans="1:13" ht="15" customHeight="1">
      <c r="A417" s="139">
        <v>5300</v>
      </c>
      <c r="B417" s="139">
        <v>5320</v>
      </c>
      <c r="C417" s="139">
        <v>377540</v>
      </c>
      <c r="D417" s="139">
        <v>348560</v>
      </c>
      <c r="E417" s="139">
        <v>276550</v>
      </c>
      <c r="F417" s="139">
        <v>257800</v>
      </c>
      <c r="G417" s="139">
        <v>239050</v>
      </c>
      <c r="H417" s="139">
        <v>220300</v>
      </c>
      <c r="I417" s="139">
        <v>201550</v>
      </c>
      <c r="J417" s="139">
        <v>182800</v>
      </c>
      <c r="K417" s="139">
        <v>164050</v>
      </c>
      <c r="L417" s="139">
        <v>145300</v>
      </c>
      <c r="M417" s="139">
        <v>126550</v>
      </c>
    </row>
    <row r="418" spans="1:13" ht="15" customHeight="1">
      <c r="A418" s="139">
        <v>5320</v>
      </c>
      <c r="B418" s="139">
        <v>5340</v>
      </c>
      <c r="C418" s="139">
        <v>380350</v>
      </c>
      <c r="D418" s="139">
        <v>351350</v>
      </c>
      <c r="E418" s="139">
        <v>279130</v>
      </c>
      <c r="F418" s="139">
        <v>260380</v>
      </c>
      <c r="G418" s="139">
        <v>241630</v>
      </c>
      <c r="H418" s="139">
        <v>222880</v>
      </c>
      <c r="I418" s="139">
        <v>204130</v>
      </c>
      <c r="J418" s="139">
        <v>185380</v>
      </c>
      <c r="K418" s="139">
        <v>166630</v>
      </c>
      <c r="L418" s="139">
        <v>147880</v>
      </c>
      <c r="M418" s="139">
        <v>129130</v>
      </c>
    </row>
    <row r="419" spans="1:13" ht="15" customHeight="1">
      <c r="A419" s="139">
        <v>5340</v>
      </c>
      <c r="B419" s="139">
        <v>5360</v>
      </c>
      <c r="C419" s="139">
        <v>383150</v>
      </c>
      <c r="D419" s="139">
        <v>354140</v>
      </c>
      <c r="E419" s="139">
        <v>281710</v>
      </c>
      <c r="F419" s="139">
        <v>262960</v>
      </c>
      <c r="G419" s="139">
        <v>244210</v>
      </c>
      <c r="H419" s="139">
        <v>225460</v>
      </c>
      <c r="I419" s="139">
        <v>206710</v>
      </c>
      <c r="J419" s="139">
        <v>187960</v>
      </c>
      <c r="K419" s="139">
        <v>169210</v>
      </c>
      <c r="L419" s="139">
        <v>150460</v>
      </c>
      <c r="M419" s="139">
        <v>131710</v>
      </c>
    </row>
    <row r="420" spans="1:13" ht="15" customHeight="1">
      <c r="A420" s="139">
        <v>5360</v>
      </c>
      <c r="B420" s="139">
        <v>5380</v>
      </c>
      <c r="C420" s="139">
        <v>385960</v>
      </c>
      <c r="D420" s="139">
        <v>356930</v>
      </c>
      <c r="E420" s="139">
        <v>284290</v>
      </c>
      <c r="F420" s="139">
        <v>265540</v>
      </c>
      <c r="G420" s="139">
        <v>246790</v>
      </c>
      <c r="H420" s="139">
        <v>228040</v>
      </c>
      <c r="I420" s="139">
        <v>209290</v>
      </c>
      <c r="J420" s="139">
        <v>190540</v>
      </c>
      <c r="K420" s="139">
        <v>171790</v>
      </c>
      <c r="L420" s="139">
        <v>153040</v>
      </c>
      <c r="M420" s="139">
        <v>134290</v>
      </c>
    </row>
    <row r="421" spans="1:13" ht="15" customHeight="1">
      <c r="A421" s="139">
        <v>5380</v>
      </c>
      <c r="B421" s="139">
        <v>5400</v>
      </c>
      <c r="C421" s="139">
        <v>388760</v>
      </c>
      <c r="D421" s="139">
        <v>359720</v>
      </c>
      <c r="E421" s="139">
        <v>286870</v>
      </c>
      <c r="F421" s="139">
        <v>268120</v>
      </c>
      <c r="G421" s="139">
        <v>249370</v>
      </c>
      <c r="H421" s="139">
        <v>230620</v>
      </c>
      <c r="I421" s="139">
        <v>211870</v>
      </c>
      <c r="J421" s="139">
        <v>193120</v>
      </c>
      <c r="K421" s="139">
        <v>174370</v>
      </c>
      <c r="L421" s="139">
        <v>155620</v>
      </c>
      <c r="M421" s="139">
        <v>136870</v>
      </c>
    </row>
    <row r="422" spans="1:13" ht="15" customHeight="1">
      <c r="A422" s="139">
        <v>5400</v>
      </c>
      <c r="B422" s="139">
        <v>5420</v>
      </c>
      <c r="C422" s="139">
        <v>391570</v>
      </c>
      <c r="D422" s="139">
        <v>362510</v>
      </c>
      <c r="E422" s="139">
        <v>289450</v>
      </c>
      <c r="F422" s="139">
        <v>270700</v>
      </c>
      <c r="G422" s="139">
        <v>251950</v>
      </c>
      <c r="H422" s="139">
        <v>233200</v>
      </c>
      <c r="I422" s="139">
        <v>214450</v>
      </c>
      <c r="J422" s="139">
        <v>195700</v>
      </c>
      <c r="K422" s="139">
        <v>176950</v>
      </c>
      <c r="L422" s="139">
        <v>158200</v>
      </c>
      <c r="M422" s="139">
        <v>139450</v>
      </c>
    </row>
    <row r="423" spans="1:13" ht="15" customHeight="1">
      <c r="A423" s="139">
        <v>5420</v>
      </c>
      <c r="B423" s="139">
        <v>5440</v>
      </c>
      <c r="C423" s="139">
        <v>394370</v>
      </c>
      <c r="D423" s="139">
        <v>365300</v>
      </c>
      <c r="E423" s="139">
        <v>292030</v>
      </c>
      <c r="F423" s="139">
        <v>273280</v>
      </c>
      <c r="G423" s="139">
        <v>254530</v>
      </c>
      <c r="H423" s="139">
        <v>235780</v>
      </c>
      <c r="I423" s="139">
        <v>217030</v>
      </c>
      <c r="J423" s="139">
        <v>198280</v>
      </c>
      <c r="K423" s="139">
        <v>179530</v>
      </c>
      <c r="L423" s="139">
        <v>160780</v>
      </c>
      <c r="M423" s="139">
        <v>142030</v>
      </c>
    </row>
    <row r="424" spans="1:13" ht="15" customHeight="1">
      <c r="A424" s="139">
        <v>5440</v>
      </c>
      <c r="B424" s="139">
        <v>5460</v>
      </c>
      <c r="C424" s="139">
        <v>397180</v>
      </c>
      <c r="D424" s="139">
        <v>368090</v>
      </c>
      <c r="E424" s="139">
        <v>294610</v>
      </c>
      <c r="F424" s="139">
        <v>275860</v>
      </c>
      <c r="G424" s="139">
        <v>257110</v>
      </c>
      <c r="H424" s="139">
        <v>238360</v>
      </c>
      <c r="I424" s="139">
        <v>219610</v>
      </c>
      <c r="J424" s="139">
        <v>200860</v>
      </c>
      <c r="K424" s="139">
        <v>182110</v>
      </c>
      <c r="L424" s="139">
        <v>163360</v>
      </c>
      <c r="M424" s="139">
        <v>144610</v>
      </c>
    </row>
    <row r="425" spans="1:13" ht="15" customHeight="1">
      <c r="A425" s="139">
        <v>5460</v>
      </c>
      <c r="B425" s="139">
        <v>5480</v>
      </c>
      <c r="C425" s="139">
        <v>399980</v>
      </c>
      <c r="D425" s="139">
        <v>370880</v>
      </c>
      <c r="E425" s="139">
        <v>297190</v>
      </c>
      <c r="F425" s="139">
        <v>278440</v>
      </c>
      <c r="G425" s="139">
        <v>259690</v>
      </c>
      <c r="H425" s="139">
        <v>240940</v>
      </c>
      <c r="I425" s="139">
        <v>222190</v>
      </c>
      <c r="J425" s="139">
        <v>203440</v>
      </c>
      <c r="K425" s="139">
        <v>184690</v>
      </c>
      <c r="L425" s="139">
        <v>165940</v>
      </c>
      <c r="M425" s="139">
        <v>147190</v>
      </c>
    </row>
    <row r="426" spans="1:13" ht="15" customHeight="1">
      <c r="A426" s="139">
        <v>5480</v>
      </c>
      <c r="B426" s="139">
        <v>5500</v>
      </c>
      <c r="C426" s="139">
        <v>402790</v>
      </c>
      <c r="D426" s="139">
        <v>373670</v>
      </c>
      <c r="E426" s="139">
        <v>299770</v>
      </c>
      <c r="F426" s="139">
        <v>281020</v>
      </c>
      <c r="G426" s="139">
        <v>262270</v>
      </c>
      <c r="H426" s="139">
        <v>243520</v>
      </c>
      <c r="I426" s="139">
        <v>224770</v>
      </c>
      <c r="J426" s="139">
        <v>206020</v>
      </c>
      <c r="K426" s="139">
        <v>187270</v>
      </c>
      <c r="L426" s="139">
        <v>168520</v>
      </c>
      <c r="M426" s="139">
        <v>149770</v>
      </c>
    </row>
    <row r="427" spans="1:13" ht="15" customHeight="1">
      <c r="A427" s="139">
        <v>5500</v>
      </c>
      <c r="B427" s="139">
        <v>5520</v>
      </c>
      <c r="C427" s="139">
        <v>405590</v>
      </c>
      <c r="D427" s="139">
        <v>376460</v>
      </c>
      <c r="E427" s="139">
        <v>302350</v>
      </c>
      <c r="F427" s="139">
        <v>283600</v>
      </c>
      <c r="G427" s="139">
        <v>264850</v>
      </c>
      <c r="H427" s="139">
        <v>246100</v>
      </c>
      <c r="I427" s="139">
        <v>227350</v>
      </c>
      <c r="J427" s="139">
        <v>208600</v>
      </c>
      <c r="K427" s="139">
        <v>189850</v>
      </c>
      <c r="L427" s="139">
        <v>171100</v>
      </c>
      <c r="M427" s="139">
        <v>152350</v>
      </c>
    </row>
    <row r="428" spans="1:13" ht="15" customHeight="1">
      <c r="A428" s="139">
        <v>5520</v>
      </c>
      <c r="B428" s="139">
        <v>5540</v>
      </c>
      <c r="C428" s="139">
        <v>408400</v>
      </c>
      <c r="D428" s="139">
        <v>379250</v>
      </c>
      <c r="E428" s="139">
        <v>304930</v>
      </c>
      <c r="F428" s="139">
        <v>286180</v>
      </c>
      <c r="G428" s="139">
        <v>267430</v>
      </c>
      <c r="H428" s="139">
        <v>248680</v>
      </c>
      <c r="I428" s="139">
        <v>229930</v>
      </c>
      <c r="J428" s="139">
        <v>211180</v>
      </c>
      <c r="K428" s="139">
        <v>192430</v>
      </c>
      <c r="L428" s="139">
        <v>173680</v>
      </c>
      <c r="M428" s="139">
        <v>154930</v>
      </c>
    </row>
    <row r="429" spans="1:13" ht="15" customHeight="1">
      <c r="A429" s="139">
        <v>5540</v>
      </c>
      <c r="B429" s="139">
        <v>5560</v>
      </c>
      <c r="C429" s="139">
        <v>411200</v>
      </c>
      <c r="D429" s="139">
        <v>382040</v>
      </c>
      <c r="E429" s="139">
        <v>307510</v>
      </c>
      <c r="F429" s="139">
        <v>288760</v>
      </c>
      <c r="G429" s="139">
        <v>270010</v>
      </c>
      <c r="H429" s="139">
        <v>251260</v>
      </c>
      <c r="I429" s="139">
        <v>232510</v>
      </c>
      <c r="J429" s="139">
        <v>213760</v>
      </c>
      <c r="K429" s="139">
        <v>195010</v>
      </c>
      <c r="L429" s="139">
        <v>176260</v>
      </c>
      <c r="M429" s="139">
        <v>157510</v>
      </c>
    </row>
    <row r="430" spans="1:13" ht="15" customHeight="1">
      <c r="A430" s="139">
        <v>5560</v>
      </c>
      <c r="B430" s="139">
        <v>5580</v>
      </c>
      <c r="C430" s="139">
        <v>414010</v>
      </c>
      <c r="D430" s="139">
        <v>384830</v>
      </c>
      <c r="E430" s="139">
        <v>310090</v>
      </c>
      <c r="F430" s="139">
        <v>291340</v>
      </c>
      <c r="G430" s="139">
        <v>272590</v>
      </c>
      <c r="H430" s="139">
        <v>253840</v>
      </c>
      <c r="I430" s="139">
        <v>235090</v>
      </c>
      <c r="J430" s="139">
        <v>216340</v>
      </c>
      <c r="K430" s="139">
        <v>197590</v>
      </c>
      <c r="L430" s="139">
        <v>178840</v>
      </c>
      <c r="M430" s="139">
        <v>160090</v>
      </c>
    </row>
    <row r="431" spans="1:13" ht="15" customHeight="1">
      <c r="A431" s="139">
        <v>5580</v>
      </c>
      <c r="B431" s="139">
        <v>5600</v>
      </c>
      <c r="C431" s="139">
        <v>416810</v>
      </c>
      <c r="D431" s="139">
        <v>387620</v>
      </c>
      <c r="E431" s="139">
        <v>312670</v>
      </c>
      <c r="F431" s="139">
        <v>293920</v>
      </c>
      <c r="G431" s="139">
        <v>275170</v>
      </c>
      <c r="H431" s="139">
        <v>256420</v>
      </c>
      <c r="I431" s="139">
        <v>237670</v>
      </c>
      <c r="J431" s="139">
        <v>218920</v>
      </c>
      <c r="K431" s="139">
        <v>200170</v>
      </c>
      <c r="L431" s="139">
        <v>181420</v>
      </c>
      <c r="M431" s="139">
        <v>162670</v>
      </c>
    </row>
    <row r="432" spans="1:13" ht="15" customHeight="1">
      <c r="A432" s="139">
        <v>5600</v>
      </c>
      <c r="B432" s="139">
        <v>5620</v>
      </c>
      <c r="C432" s="139">
        <v>419620</v>
      </c>
      <c r="D432" s="139">
        <v>390410</v>
      </c>
      <c r="E432" s="139">
        <v>315250</v>
      </c>
      <c r="F432" s="139">
        <v>296500</v>
      </c>
      <c r="G432" s="139">
        <v>277750</v>
      </c>
      <c r="H432" s="139">
        <v>259000</v>
      </c>
      <c r="I432" s="139">
        <v>240250</v>
      </c>
      <c r="J432" s="139">
        <v>221500</v>
      </c>
      <c r="K432" s="139">
        <v>202750</v>
      </c>
      <c r="L432" s="139">
        <v>184000</v>
      </c>
      <c r="M432" s="139">
        <v>165250</v>
      </c>
    </row>
    <row r="433" spans="1:13" ht="15" customHeight="1">
      <c r="A433" s="139">
        <v>5620</v>
      </c>
      <c r="B433" s="139">
        <v>5640</v>
      </c>
      <c r="C433" s="139">
        <v>422420</v>
      </c>
      <c r="D433" s="139">
        <v>393200</v>
      </c>
      <c r="E433" s="139">
        <v>317830</v>
      </c>
      <c r="F433" s="139">
        <v>299080</v>
      </c>
      <c r="G433" s="139">
        <v>280330</v>
      </c>
      <c r="H433" s="139">
        <v>261580</v>
      </c>
      <c r="I433" s="139">
        <v>242830</v>
      </c>
      <c r="J433" s="139">
        <v>224080</v>
      </c>
      <c r="K433" s="139">
        <v>205330</v>
      </c>
      <c r="L433" s="139">
        <v>186580</v>
      </c>
      <c r="M433" s="139">
        <v>167830</v>
      </c>
    </row>
    <row r="434" spans="1:13" ht="15" customHeight="1">
      <c r="A434" s="139">
        <v>5640</v>
      </c>
      <c r="B434" s="139">
        <v>5660</v>
      </c>
      <c r="C434" s="139">
        <v>425230</v>
      </c>
      <c r="D434" s="139">
        <v>395990</v>
      </c>
      <c r="E434" s="139">
        <v>320410</v>
      </c>
      <c r="F434" s="139">
        <v>301660</v>
      </c>
      <c r="G434" s="139">
        <v>282910</v>
      </c>
      <c r="H434" s="139">
        <v>264160</v>
      </c>
      <c r="I434" s="139">
        <v>245410</v>
      </c>
      <c r="J434" s="139">
        <v>226660</v>
      </c>
      <c r="K434" s="139">
        <v>207910</v>
      </c>
      <c r="L434" s="139">
        <v>189160</v>
      </c>
      <c r="M434" s="139">
        <v>170410</v>
      </c>
    </row>
    <row r="435" spans="1:13" ht="15" customHeight="1">
      <c r="A435" s="139">
        <v>5660</v>
      </c>
      <c r="B435" s="139">
        <v>5680</v>
      </c>
      <c r="C435" s="139">
        <v>428030</v>
      </c>
      <c r="D435" s="139">
        <v>398780</v>
      </c>
      <c r="E435" s="139">
        <v>322990</v>
      </c>
      <c r="F435" s="139">
        <v>304240</v>
      </c>
      <c r="G435" s="139">
        <v>285490</v>
      </c>
      <c r="H435" s="139">
        <v>266740</v>
      </c>
      <c r="I435" s="139">
        <v>247990</v>
      </c>
      <c r="J435" s="139">
        <v>229240</v>
      </c>
      <c r="K435" s="139">
        <v>210490</v>
      </c>
      <c r="L435" s="139">
        <v>191740</v>
      </c>
      <c r="M435" s="139">
        <v>172990</v>
      </c>
    </row>
    <row r="436" spans="1:13" ht="15" customHeight="1">
      <c r="A436" s="139">
        <v>5680</v>
      </c>
      <c r="B436" s="139">
        <v>5700</v>
      </c>
      <c r="C436" s="139">
        <v>430840</v>
      </c>
      <c r="D436" s="139">
        <v>401570</v>
      </c>
      <c r="E436" s="139">
        <v>325570</v>
      </c>
      <c r="F436" s="139">
        <v>306820</v>
      </c>
      <c r="G436" s="139">
        <v>288070</v>
      </c>
      <c r="H436" s="139">
        <v>269320</v>
      </c>
      <c r="I436" s="139">
        <v>250570</v>
      </c>
      <c r="J436" s="139">
        <v>231820</v>
      </c>
      <c r="K436" s="139">
        <v>213070</v>
      </c>
      <c r="L436" s="139">
        <v>194320</v>
      </c>
      <c r="M436" s="139">
        <v>175570</v>
      </c>
    </row>
    <row r="437" spans="1:13" ht="15" customHeight="1">
      <c r="A437" s="139">
        <v>5700</v>
      </c>
      <c r="B437" s="139">
        <v>5720</v>
      </c>
      <c r="C437" s="139">
        <v>433640</v>
      </c>
      <c r="D437" s="139">
        <v>404360</v>
      </c>
      <c r="E437" s="139">
        <v>328150</v>
      </c>
      <c r="F437" s="139">
        <v>309400</v>
      </c>
      <c r="G437" s="139">
        <v>290650</v>
      </c>
      <c r="H437" s="139">
        <v>271900</v>
      </c>
      <c r="I437" s="139">
        <v>253150</v>
      </c>
      <c r="J437" s="139">
        <v>234400</v>
      </c>
      <c r="K437" s="139">
        <v>215650</v>
      </c>
      <c r="L437" s="139">
        <v>196900</v>
      </c>
      <c r="M437" s="139">
        <v>178150</v>
      </c>
    </row>
    <row r="438" spans="1:13" ht="15" customHeight="1">
      <c r="A438" s="139">
        <v>5720</v>
      </c>
      <c r="B438" s="139">
        <v>5740</v>
      </c>
      <c r="C438" s="139">
        <v>436450</v>
      </c>
      <c r="D438" s="139">
        <v>407150</v>
      </c>
      <c r="E438" s="139">
        <v>330730</v>
      </c>
      <c r="F438" s="139">
        <v>311980</v>
      </c>
      <c r="G438" s="139">
        <v>293230</v>
      </c>
      <c r="H438" s="139">
        <v>274480</v>
      </c>
      <c r="I438" s="139">
        <v>255730</v>
      </c>
      <c r="J438" s="139">
        <v>236980</v>
      </c>
      <c r="K438" s="139">
        <v>218230</v>
      </c>
      <c r="L438" s="139">
        <v>199480</v>
      </c>
      <c r="M438" s="139">
        <v>180730</v>
      </c>
    </row>
    <row r="439" spans="1:13" ht="15" customHeight="1">
      <c r="A439" s="139">
        <v>5740</v>
      </c>
      <c r="B439" s="139">
        <v>5760</v>
      </c>
      <c r="C439" s="139">
        <v>439250</v>
      </c>
      <c r="D439" s="139">
        <v>409940</v>
      </c>
      <c r="E439" s="139">
        <v>333310</v>
      </c>
      <c r="F439" s="139">
        <v>314560</v>
      </c>
      <c r="G439" s="139">
        <v>295810</v>
      </c>
      <c r="H439" s="139">
        <v>277060</v>
      </c>
      <c r="I439" s="139">
        <v>258310</v>
      </c>
      <c r="J439" s="139">
        <v>239560</v>
      </c>
      <c r="K439" s="139">
        <v>220810</v>
      </c>
      <c r="L439" s="139">
        <v>202060</v>
      </c>
      <c r="M439" s="139">
        <v>183310</v>
      </c>
    </row>
    <row r="440" spans="1:13" ht="15" customHeight="1">
      <c r="A440" s="139">
        <v>5760</v>
      </c>
      <c r="B440" s="139">
        <v>5780</v>
      </c>
      <c r="C440" s="139">
        <v>442060</v>
      </c>
      <c r="D440" s="139">
        <v>412730</v>
      </c>
      <c r="E440" s="139">
        <v>335890</v>
      </c>
      <c r="F440" s="139">
        <v>317140</v>
      </c>
      <c r="G440" s="139">
        <v>298390</v>
      </c>
      <c r="H440" s="139">
        <v>279640</v>
      </c>
      <c r="I440" s="139">
        <v>260890</v>
      </c>
      <c r="J440" s="139">
        <v>242140</v>
      </c>
      <c r="K440" s="139">
        <v>223390</v>
      </c>
      <c r="L440" s="139">
        <v>204640</v>
      </c>
      <c r="M440" s="139">
        <v>185890</v>
      </c>
    </row>
    <row r="441" spans="1:13" ht="15" customHeight="1">
      <c r="A441" s="139">
        <v>5780</v>
      </c>
      <c r="B441" s="139">
        <v>5800</v>
      </c>
      <c r="C441" s="139">
        <v>444860</v>
      </c>
      <c r="D441" s="139">
        <v>415520</v>
      </c>
      <c r="E441" s="139">
        <v>338470</v>
      </c>
      <c r="F441" s="139">
        <v>319720</v>
      </c>
      <c r="G441" s="139">
        <v>300970</v>
      </c>
      <c r="H441" s="139">
        <v>282220</v>
      </c>
      <c r="I441" s="139">
        <v>263470</v>
      </c>
      <c r="J441" s="139">
        <v>244720</v>
      </c>
      <c r="K441" s="139">
        <v>225970</v>
      </c>
      <c r="L441" s="139">
        <v>207220</v>
      </c>
      <c r="M441" s="139">
        <v>188470</v>
      </c>
    </row>
    <row r="442" spans="1:13" ht="15" customHeight="1">
      <c r="A442" s="139">
        <v>5800</v>
      </c>
      <c r="B442" s="139">
        <v>5820</v>
      </c>
      <c r="C442" s="139">
        <v>447670</v>
      </c>
      <c r="D442" s="139">
        <v>418310</v>
      </c>
      <c r="E442" s="139">
        <v>341050</v>
      </c>
      <c r="F442" s="139">
        <v>322300</v>
      </c>
      <c r="G442" s="139">
        <v>303550</v>
      </c>
      <c r="H442" s="139">
        <v>284800</v>
      </c>
      <c r="I442" s="139">
        <v>266050</v>
      </c>
      <c r="J442" s="139">
        <v>247300</v>
      </c>
      <c r="K442" s="139">
        <v>228550</v>
      </c>
      <c r="L442" s="139">
        <v>209800</v>
      </c>
      <c r="M442" s="139">
        <v>191050</v>
      </c>
    </row>
    <row r="443" spans="1:13" ht="15" customHeight="1">
      <c r="A443" s="139">
        <v>5820</v>
      </c>
      <c r="B443" s="139">
        <v>5840</v>
      </c>
      <c r="C443" s="139">
        <v>450470</v>
      </c>
      <c r="D443" s="139">
        <v>421100</v>
      </c>
      <c r="E443" s="139">
        <v>343630</v>
      </c>
      <c r="F443" s="139">
        <v>324880</v>
      </c>
      <c r="G443" s="139">
        <v>306130</v>
      </c>
      <c r="H443" s="139">
        <v>287380</v>
      </c>
      <c r="I443" s="139">
        <v>268630</v>
      </c>
      <c r="J443" s="139">
        <v>249880</v>
      </c>
      <c r="K443" s="139">
        <v>231130</v>
      </c>
      <c r="L443" s="139">
        <v>212380</v>
      </c>
      <c r="M443" s="139">
        <v>193630</v>
      </c>
    </row>
    <row r="444" spans="1:13" ht="15" customHeight="1">
      <c r="A444" s="139">
        <v>5840</v>
      </c>
      <c r="B444" s="139">
        <v>5860</v>
      </c>
      <c r="C444" s="139">
        <v>470380</v>
      </c>
      <c r="D444" s="139">
        <v>441000</v>
      </c>
      <c r="E444" s="139">
        <v>372100</v>
      </c>
      <c r="F444" s="139">
        <v>353350</v>
      </c>
      <c r="G444" s="139">
        <v>334600</v>
      </c>
      <c r="H444" s="139">
        <v>315850</v>
      </c>
      <c r="I444" s="139">
        <v>297100</v>
      </c>
      <c r="J444" s="139">
        <v>278350</v>
      </c>
      <c r="K444" s="139">
        <v>259600</v>
      </c>
      <c r="L444" s="139">
        <v>240850</v>
      </c>
      <c r="M444" s="139">
        <v>222100</v>
      </c>
    </row>
    <row r="445" spans="1:13" ht="15" customHeight="1">
      <c r="A445" s="139">
        <v>5860</v>
      </c>
      <c r="B445" s="139">
        <v>5880</v>
      </c>
      <c r="C445" s="139">
        <v>475720</v>
      </c>
      <c r="D445" s="139">
        <v>446320</v>
      </c>
      <c r="E445" s="139">
        <v>377240</v>
      </c>
      <c r="F445" s="139">
        <v>358490</v>
      </c>
      <c r="G445" s="139">
        <v>339740</v>
      </c>
      <c r="H445" s="139">
        <v>320990</v>
      </c>
      <c r="I445" s="139">
        <v>302240</v>
      </c>
      <c r="J445" s="139">
        <v>283490</v>
      </c>
      <c r="K445" s="139">
        <v>264740</v>
      </c>
      <c r="L445" s="139">
        <v>245990</v>
      </c>
      <c r="M445" s="139">
        <v>227240</v>
      </c>
    </row>
    <row r="446" spans="1:13" ht="15" customHeight="1">
      <c r="A446" s="139">
        <v>5880</v>
      </c>
      <c r="B446" s="139">
        <v>5900</v>
      </c>
      <c r="C446" s="139">
        <v>478690</v>
      </c>
      <c r="D446" s="139">
        <v>449140</v>
      </c>
      <c r="E446" s="139">
        <v>379880</v>
      </c>
      <c r="F446" s="139">
        <v>361130</v>
      </c>
      <c r="G446" s="139">
        <v>342380</v>
      </c>
      <c r="H446" s="139">
        <v>323630</v>
      </c>
      <c r="I446" s="139">
        <v>304880</v>
      </c>
      <c r="J446" s="139">
        <v>286130</v>
      </c>
      <c r="K446" s="139">
        <v>267380</v>
      </c>
      <c r="L446" s="139">
        <v>248630</v>
      </c>
      <c r="M446" s="139">
        <v>229880</v>
      </c>
    </row>
    <row r="447" spans="1:13" ht="15" customHeight="1">
      <c r="A447" s="139">
        <v>5900</v>
      </c>
      <c r="B447" s="139">
        <v>5920</v>
      </c>
      <c r="C447" s="139">
        <v>483220</v>
      </c>
      <c r="D447" s="139">
        <v>451960</v>
      </c>
      <c r="E447" s="139">
        <v>382520</v>
      </c>
      <c r="F447" s="139">
        <v>363770</v>
      </c>
      <c r="G447" s="139">
        <v>345020</v>
      </c>
      <c r="H447" s="139">
        <v>326270</v>
      </c>
      <c r="I447" s="139">
        <v>307520</v>
      </c>
      <c r="J447" s="139">
        <v>288770</v>
      </c>
      <c r="K447" s="139">
        <v>270020</v>
      </c>
      <c r="L447" s="139">
        <v>251270</v>
      </c>
      <c r="M447" s="139">
        <v>232520</v>
      </c>
    </row>
    <row r="448" spans="1:13" ht="15" customHeight="1">
      <c r="A448" s="139">
        <v>5920</v>
      </c>
      <c r="B448" s="139">
        <v>5940</v>
      </c>
      <c r="C448" s="139">
        <v>487760</v>
      </c>
      <c r="D448" s="139">
        <v>454780</v>
      </c>
      <c r="E448" s="139">
        <v>385160</v>
      </c>
      <c r="F448" s="139">
        <v>366410</v>
      </c>
      <c r="G448" s="139">
        <v>347660</v>
      </c>
      <c r="H448" s="139">
        <v>328910</v>
      </c>
      <c r="I448" s="139">
        <v>310160</v>
      </c>
      <c r="J448" s="139">
        <v>291410</v>
      </c>
      <c r="K448" s="139">
        <v>272660</v>
      </c>
      <c r="L448" s="139">
        <v>253910</v>
      </c>
      <c r="M448" s="139">
        <v>235160</v>
      </c>
    </row>
    <row r="449" spans="1:13" ht="15" customHeight="1">
      <c r="A449" s="139">
        <v>5940</v>
      </c>
      <c r="B449" s="139">
        <v>5960</v>
      </c>
      <c r="C449" s="139">
        <v>492300</v>
      </c>
      <c r="D449" s="139">
        <v>457600</v>
      </c>
      <c r="E449" s="139">
        <v>387800</v>
      </c>
      <c r="F449" s="139">
        <v>369050</v>
      </c>
      <c r="G449" s="139">
        <v>350300</v>
      </c>
      <c r="H449" s="139">
        <v>331550</v>
      </c>
      <c r="I449" s="139">
        <v>312800</v>
      </c>
      <c r="J449" s="139">
        <v>294050</v>
      </c>
      <c r="K449" s="139">
        <v>275300</v>
      </c>
      <c r="L449" s="139">
        <v>256550</v>
      </c>
      <c r="M449" s="139">
        <v>237800</v>
      </c>
    </row>
    <row r="450" spans="1:13" ht="15" customHeight="1">
      <c r="A450" s="139">
        <v>5960</v>
      </c>
      <c r="B450" s="139">
        <v>5980</v>
      </c>
      <c r="C450" s="139">
        <v>496830</v>
      </c>
      <c r="D450" s="139">
        <v>460420</v>
      </c>
      <c r="E450" s="139">
        <v>390440</v>
      </c>
      <c r="F450" s="139">
        <v>371690</v>
      </c>
      <c r="G450" s="139">
        <v>352940</v>
      </c>
      <c r="H450" s="139">
        <v>334190</v>
      </c>
      <c r="I450" s="139">
        <v>315440</v>
      </c>
      <c r="J450" s="139">
        <v>296690</v>
      </c>
      <c r="K450" s="139">
        <v>277940</v>
      </c>
      <c r="L450" s="139">
        <v>259190</v>
      </c>
      <c r="M450" s="139">
        <v>240440</v>
      </c>
    </row>
    <row r="451" spans="1:13" ht="15" customHeight="1">
      <c r="A451" s="139">
        <v>5980</v>
      </c>
      <c r="B451" s="139">
        <v>6000</v>
      </c>
      <c r="C451" s="139">
        <v>501370</v>
      </c>
      <c r="D451" s="139">
        <v>463240</v>
      </c>
      <c r="E451" s="139">
        <v>393080</v>
      </c>
      <c r="F451" s="139">
        <v>374330</v>
      </c>
      <c r="G451" s="139">
        <v>355580</v>
      </c>
      <c r="H451" s="139">
        <v>336830</v>
      </c>
      <c r="I451" s="139">
        <v>318080</v>
      </c>
      <c r="J451" s="139">
        <v>299330</v>
      </c>
      <c r="K451" s="139">
        <v>280580</v>
      </c>
      <c r="L451" s="139">
        <v>261830</v>
      </c>
      <c r="M451" s="139">
        <v>243080</v>
      </c>
    </row>
    <row r="452" spans="1:13" ht="15" customHeight="1">
      <c r="A452" s="139">
        <v>6000</v>
      </c>
      <c r="B452" s="139">
        <v>6020</v>
      </c>
      <c r="C452" s="139">
        <v>505900</v>
      </c>
      <c r="D452" s="139">
        <v>466060</v>
      </c>
      <c r="E452" s="139">
        <v>395720</v>
      </c>
      <c r="F452" s="139">
        <v>376970</v>
      </c>
      <c r="G452" s="139">
        <v>358220</v>
      </c>
      <c r="H452" s="139">
        <v>339470</v>
      </c>
      <c r="I452" s="139">
        <v>320720</v>
      </c>
      <c r="J452" s="139">
        <v>301970</v>
      </c>
      <c r="K452" s="139">
        <v>283220</v>
      </c>
      <c r="L452" s="139">
        <v>264470</v>
      </c>
      <c r="M452" s="139">
        <v>245720</v>
      </c>
    </row>
    <row r="453" spans="1:13" ht="15" customHeight="1">
      <c r="A453" s="139">
        <v>6020</v>
      </c>
      <c r="B453" s="139">
        <v>6040</v>
      </c>
      <c r="C453" s="139">
        <v>510440</v>
      </c>
      <c r="D453" s="139">
        <v>468880</v>
      </c>
      <c r="E453" s="139">
        <v>398360</v>
      </c>
      <c r="F453" s="139">
        <v>379610</v>
      </c>
      <c r="G453" s="139">
        <v>360860</v>
      </c>
      <c r="H453" s="139">
        <v>342110</v>
      </c>
      <c r="I453" s="139">
        <v>323360</v>
      </c>
      <c r="J453" s="139">
        <v>304610</v>
      </c>
      <c r="K453" s="139">
        <v>285860</v>
      </c>
      <c r="L453" s="139">
        <v>267110</v>
      </c>
      <c r="M453" s="139">
        <v>248360</v>
      </c>
    </row>
    <row r="454" spans="1:13" ht="15" customHeight="1">
      <c r="A454" s="139">
        <v>6040</v>
      </c>
      <c r="B454" s="139">
        <v>6060</v>
      </c>
      <c r="C454" s="139">
        <v>514980</v>
      </c>
      <c r="D454" s="139">
        <v>471700</v>
      </c>
      <c r="E454" s="139">
        <v>401000</v>
      </c>
      <c r="F454" s="139">
        <v>382250</v>
      </c>
      <c r="G454" s="139">
        <v>363500</v>
      </c>
      <c r="H454" s="139">
        <v>344750</v>
      </c>
      <c r="I454" s="139">
        <v>326000</v>
      </c>
      <c r="J454" s="139">
        <v>307250</v>
      </c>
      <c r="K454" s="139">
        <v>288500</v>
      </c>
      <c r="L454" s="139">
        <v>269750</v>
      </c>
      <c r="M454" s="139">
        <v>251000</v>
      </c>
    </row>
    <row r="455" spans="1:13" ht="15" customHeight="1">
      <c r="A455" s="139">
        <v>6060</v>
      </c>
      <c r="B455" s="139">
        <v>6080</v>
      </c>
      <c r="C455" s="139">
        <v>519510</v>
      </c>
      <c r="D455" s="139">
        <v>474520</v>
      </c>
      <c r="E455" s="139">
        <v>403640</v>
      </c>
      <c r="F455" s="139">
        <v>384890</v>
      </c>
      <c r="G455" s="139">
        <v>366140</v>
      </c>
      <c r="H455" s="139">
        <v>347390</v>
      </c>
      <c r="I455" s="139">
        <v>328640</v>
      </c>
      <c r="J455" s="139">
        <v>309890</v>
      </c>
      <c r="K455" s="139">
        <v>291140</v>
      </c>
      <c r="L455" s="139">
        <v>272390</v>
      </c>
      <c r="M455" s="139">
        <v>253640</v>
      </c>
    </row>
    <row r="456" spans="1:13" ht="15" customHeight="1">
      <c r="A456" s="139">
        <v>6080</v>
      </c>
      <c r="B456" s="139">
        <v>6100</v>
      </c>
      <c r="C456" s="139">
        <v>524050</v>
      </c>
      <c r="D456" s="139">
        <v>477340</v>
      </c>
      <c r="E456" s="139">
        <v>406280</v>
      </c>
      <c r="F456" s="139">
        <v>387530</v>
      </c>
      <c r="G456" s="139">
        <v>368780</v>
      </c>
      <c r="H456" s="139">
        <v>350030</v>
      </c>
      <c r="I456" s="139">
        <v>331280</v>
      </c>
      <c r="J456" s="139">
        <v>312530</v>
      </c>
      <c r="K456" s="139">
        <v>293780</v>
      </c>
      <c r="L456" s="139">
        <v>275030</v>
      </c>
      <c r="M456" s="139">
        <v>256280</v>
      </c>
    </row>
    <row r="457" spans="1:13" ht="15" customHeight="1">
      <c r="A457" s="139">
        <v>6100</v>
      </c>
      <c r="B457" s="139">
        <v>6120</v>
      </c>
      <c r="C457" s="139">
        <v>528580</v>
      </c>
      <c r="D457" s="139">
        <v>481250</v>
      </c>
      <c r="E457" s="139">
        <v>408920</v>
      </c>
      <c r="F457" s="139">
        <v>390170</v>
      </c>
      <c r="G457" s="139">
        <v>371420</v>
      </c>
      <c r="H457" s="139">
        <v>352670</v>
      </c>
      <c r="I457" s="139">
        <v>333920</v>
      </c>
      <c r="J457" s="139">
        <v>315170</v>
      </c>
      <c r="K457" s="139">
        <v>296420</v>
      </c>
      <c r="L457" s="139">
        <v>277670</v>
      </c>
      <c r="M457" s="139">
        <v>258920</v>
      </c>
    </row>
    <row r="458" spans="1:13" ht="15" customHeight="1">
      <c r="A458" s="139">
        <v>6120</v>
      </c>
      <c r="B458" s="139">
        <v>6140</v>
      </c>
      <c r="C458" s="139">
        <v>533120</v>
      </c>
      <c r="D458" s="139">
        <v>485760</v>
      </c>
      <c r="E458" s="139">
        <v>411560</v>
      </c>
      <c r="F458" s="139">
        <v>392810</v>
      </c>
      <c r="G458" s="139">
        <v>374060</v>
      </c>
      <c r="H458" s="139">
        <v>355310</v>
      </c>
      <c r="I458" s="139">
        <v>336560</v>
      </c>
      <c r="J458" s="139">
        <v>317810</v>
      </c>
      <c r="K458" s="139">
        <v>299060</v>
      </c>
      <c r="L458" s="139">
        <v>280310</v>
      </c>
      <c r="M458" s="139">
        <v>261560</v>
      </c>
    </row>
    <row r="459" spans="1:13" ht="15" customHeight="1">
      <c r="A459" s="139">
        <v>6140</v>
      </c>
      <c r="B459" s="139">
        <v>6160</v>
      </c>
      <c r="C459" s="139">
        <v>537660</v>
      </c>
      <c r="D459" s="139">
        <v>490280</v>
      </c>
      <c r="E459" s="139">
        <v>414200</v>
      </c>
      <c r="F459" s="139">
        <v>395450</v>
      </c>
      <c r="G459" s="139">
        <v>376700</v>
      </c>
      <c r="H459" s="139">
        <v>357950</v>
      </c>
      <c r="I459" s="139">
        <v>339200</v>
      </c>
      <c r="J459" s="139">
        <v>320450</v>
      </c>
      <c r="K459" s="139">
        <v>301700</v>
      </c>
      <c r="L459" s="139">
        <v>282950</v>
      </c>
      <c r="M459" s="139">
        <v>264200</v>
      </c>
    </row>
    <row r="460" spans="1:13" ht="15" customHeight="1">
      <c r="A460" s="139">
        <v>6160</v>
      </c>
      <c r="B460" s="139">
        <v>6180</v>
      </c>
      <c r="C460" s="139">
        <v>542190</v>
      </c>
      <c r="D460" s="139">
        <v>494790</v>
      </c>
      <c r="E460" s="139">
        <v>416840</v>
      </c>
      <c r="F460" s="139">
        <v>398090</v>
      </c>
      <c r="G460" s="139">
        <v>379340</v>
      </c>
      <c r="H460" s="139">
        <v>360590</v>
      </c>
      <c r="I460" s="139">
        <v>341840</v>
      </c>
      <c r="J460" s="139">
        <v>323090</v>
      </c>
      <c r="K460" s="139">
        <v>304340</v>
      </c>
      <c r="L460" s="139">
        <v>285590</v>
      </c>
      <c r="M460" s="139">
        <v>266840</v>
      </c>
    </row>
    <row r="461" spans="1:13" ht="15" customHeight="1">
      <c r="A461" s="139">
        <v>6180</v>
      </c>
      <c r="B461" s="139">
        <v>6200</v>
      </c>
      <c r="C461" s="139">
        <v>546730</v>
      </c>
      <c r="D461" s="139">
        <v>499300</v>
      </c>
      <c r="E461" s="139">
        <v>419480</v>
      </c>
      <c r="F461" s="139">
        <v>400730</v>
      </c>
      <c r="G461" s="139">
        <v>381980</v>
      </c>
      <c r="H461" s="139">
        <v>363230</v>
      </c>
      <c r="I461" s="139">
        <v>344480</v>
      </c>
      <c r="J461" s="139">
        <v>325730</v>
      </c>
      <c r="K461" s="139">
        <v>306980</v>
      </c>
      <c r="L461" s="139">
        <v>288230</v>
      </c>
      <c r="M461" s="139">
        <v>269480</v>
      </c>
    </row>
    <row r="462" spans="1:13" ht="15" customHeight="1">
      <c r="A462" s="139">
        <v>6200</v>
      </c>
      <c r="B462" s="139">
        <v>6220</v>
      </c>
      <c r="C462" s="139">
        <v>551260</v>
      </c>
      <c r="D462" s="139">
        <v>503810</v>
      </c>
      <c r="E462" s="139">
        <v>422120</v>
      </c>
      <c r="F462" s="139">
        <v>403370</v>
      </c>
      <c r="G462" s="139">
        <v>384620</v>
      </c>
      <c r="H462" s="139">
        <v>365870</v>
      </c>
      <c r="I462" s="139">
        <v>347120</v>
      </c>
      <c r="J462" s="139">
        <v>328370</v>
      </c>
      <c r="K462" s="139">
        <v>309620</v>
      </c>
      <c r="L462" s="139">
        <v>290870</v>
      </c>
      <c r="M462" s="139">
        <v>272120</v>
      </c>
    </row>
    <row r="463" spans="1:13" ht="15" customHeight="1">
      <c r="A463" s="139">
        <v>6220</v>
      </c>
      <c r="B463" s="139">
        <v>6240</v>
      </c>
      <c r="C463" s="139">
        <v>555800</v>
      </c>
      <c r="D463" s="139">
        <v>508320</v>
      </c>
      <c r="E463" s="139">
        <v>424760</v>
      </c>
      <c r="F463" s="139">
        <v>406010</v>
      </c>
      <c r="G463" s="139">
        <v>387260</v>
      </c>
      <c r="H463" s="139">
        <v>368510</v>
      </c>
      <c r="I463" s="139">
        <v>349760</v>
      </c>
      <c r="J463" s="139">
        <v>331010</v>
      </c>
      <c r="K463" s="139">
        <v>312260</v>
      </c>
      <c r="L463" s="139">
        <v>293510</v>
      </c>
      <c r="M463" s="139">
        <v>274760</v>
      </c>
    </row>
    <row r="464" spans="1:13" ht="15" customHeight="1">
      <c r="A464" s="139">
        <v>6240</v>
      </c>
      <c r="B464" s="139">
        <v>6260</v>
      </c>
      <c r="C464" s="139">
        <v>560340</v>
      </c>
      <c r="D464" s="139">
        <v>512840</v>
      </c>
      <c r="E464" s="139">
        <v>427400</v>
      </c>
      <c r="F464" s="139">
        <v>408650</v>
      </c>
      <c r="G464" s="139">
        <v>389900</v>
      </c>
      <c r="H464" s="139">
        <v>371150</v>
      </c>
      <c r="I464" s="139">
        <v>352400</v>
      </c>
      <c r="J464" s="139">
        <v>333650</v>
      </c>
      <c r="K464" s="139">
        <v>314900</v>
      </c>
      <c r="L464" s="139">
        <v>296150</v>
      </c>
      <c r="M464" s="139">
        <v>277400</v>
      </c>
    </row>
    <row r="465" spans="1:13" ht="15" customHeight="1">
      <c r="A465" s="139">
        <v>6260</v>
      </c>
      <c r="B465" s="139">
        <v>6280</v>
      </c>
      <c r="C465" s="139">
        <v>564870</v>
      </c>
      <c r="D465" s="139">
        <v>517350</v>
      </c>
      <c r="E465" s="139">
        <v>430040</v>
      </c>
      <c r="F465" s="139">
        <v>411290</v>
      </c>
      <c r="G465" s="139">
        <v>392540</v>
      </c>
      <c r="H465" s="139">
        <v>373790</v>
      </c>
      <c r="I465" s="139">
        <v>355040</v>
      </c>
      <c r="J465" s="139">
        <v>336290</v>
      </c>
      <c r="K465" s="139">
        <v>317540</v>
      </c>
      <c r="L465" s="139">
        <v>298790</v>
      </c>
      <c r="M465" s="139">
        <v>280040</v>
      </c>
    </row>
    <row r="466" spans="1:13" ht="15" customHeight="1">
      <c r="A466" s="139">
        <v>6280</v>
      </c>
      <c r="B466" s="139">
        <v>6300</v>
      </c>
      <c r="C466" s="139">
        <v>569410</v>
      </c>
      <c r="D466" s="139">
        <v>521860</v>
      </c>
      <c r="E466" s="139">
        <v>432680</v>
      </c>
      <c r="F466" s="139">
        <v>413930</v>
      </c>
      <c r="G466" s="139">
        <v>395180</v>
      </c>
      <c r="H466" s="139">
        <v>376430</v>
      </c>
      <c r="I466" s="139">
        <v>357680</v>
      </c>
      <c r="J466" s="139">
        <v>338930</v>
      </c>
      <c r="K466" s="139">
        <v>320180</v>
      </c>
      <c r="L466" s="139">
        <v>301430</v>
      </c>
      <c r="M466" s="139">
        <v>282680</v>
      </c>
    </row>
    <row r="467" spans="1:13" ht="15" customHeight="1">
      <c r="A467" s="139">
        <v>6300</v>
      </c>
      <c r="B467" s="139">
        <v>6320</v>
      </c>
      <c r="C467" s="139">
        <v>573940</v>
      </c>
      <c r="D467" s="139">
        <v>526370</v>
      </c>
      <c r="E467" s="139">
        <v>435320</v>
      </c>
      <c r="F467" s="139">
        <v>416570</v>
      </c>
      <c r="G467" s="139">
        <v>397820</v>
      </c>
      <c r="H467" s="139">
        <v>379070</v>
      </c>
      <c r="I467" s="139">
        <v>360320</v>
      </c>
      <c r="J467" s="139">
        <v>341570</v>
      </c>
      <c r="K467" s="139">
        <v>322820</v>
      </c>
      <c r="L467" s="139">
        <v>304070</v>
      </c>
      <c r="M467" s="139">
        <v>285320</v>
      </c>
    </row>
    <row r="468" spans="1:13" ht="15" customHeight="1">
      <c r="A468" s="139">
        <v>6320</v>
      </c>
      <c r="B468" s="139">
        <v>6340</v>
      </c>
      <c r="C468" s="139">
        <v>578480</v>
      </c>
      <c r="D468" s="139">
        <v>530880</v>
      </c>
      <c r="E468" s="139">
        <v>437960</v>
      </c>
      <c r="F468" s="139">
        <v>419210</v>
      </c>
      <c r="G468" s="139">
        <v>400460</v>
      </c>
      <c r="H468" s="139">
        <v>381710</v>
      </c>
      <c r="I468" s="139">
        <v>362960</v>
      </c>
      <c r="J468" s="139">
        <v>344210</v>
      </c>
      <c r="K468" s="139">
        <v>325460</v>
      </c>
      <c r="L468" s="139">
        <v>306710</v>
      </c>
      <c r="M468" s="139">
        <v>287960</v>
      </c>
    </row>
    <row r="469" spans="1:13" ht="15" customHeight="1">
      <c r="A469" s="139">
        <v>6340</v>
      </c>
      <c r="B469" s="139">
        <v>6360</v>
      </c>
      <c r="C469" s="139">
        <v>583020</v>
      </c>
      <c r="D469" s="139">
        <v>535400</v>
      </c>
      <c r="E469" s="139">
        <v>440600</v>
      </c>
      <c r="F469" s="139">
        <v>421850</v>
      </c>
      <c r="G469" s="139">
        <v>403100</v>
      </c>
      <c r="H469" s="139">
        <v>384350</v>
      </c>
      <c r="I469" s="139">
        <v>365600</v>
      </c>
      <c r="J469" s="139">
        <v>346850</v>
      </c>
      <c r="K469" s="139">
        <v>328100</v>
      </c>
      <c r="L469" s="139">
        <v>309350</v>
      </c>
      <c r="M469" s="139">
        <v>290600</v>
      </c>
    </row>
    <row r="470" spans="1:13" ht="15" customHeight="1">
      <c r="A470" s="139">
        <v>6360</v>
      </c>
      <c r="B470" s="139">
        <v>6380</v>
      </c>
      <c r="C470" s="139">
        <v>587550</v>
      </c>
      <c r="D470" s="139">
        <v>539910</v>
      </c>
      <c r="E470" s="139">
        <v>443240</v>
      </c>
      <c r="F470" s="139">
        <v>424490</v>
      </c>
      <c r="G470" s="139">
        <v>405740</v>
      </c>
      <c r="H470" s="139">
        <v>386990</v>
      </c>
      <c r="I470" s="139">
        <v>368240</v>
      </c>
      <c r="J470" s="139">
        <v>349490</v>
      </c>
      <c r="K470" s="139">
        <v>330740</v>
      </c>
      <c r="L470" s="139">
        <v>311990</v>
      </c>
      <c r="M470" s="139">
        <v>293240</v>
      </c>
    </row>
    <row r="471" spans="1:13" ht="15" customHeight="1">
      <c r="A471" s="139">
        <v>6380</v>
      </c>
      <c r="B471" s="139">
        <v>6400</v>
      </c>
      <c r="C471" s="139">
        <v>592090</v>
      </c>
      <c r="D471" s="139">
        <v>544420</v>
      </c>
      <c r="E471" s="139">
        <v>445880</v>
      </c>
      <c r="F471" s="139">
        <v>427130</v>
      </c>
      <c r="G471" s="139">
        <v>408380</v>
      </c>
      <c r="H471" s="139">
        <v>389630</v>
      </c>
      <c r="I471" s="139">
        <v>370880</v>
      </c>
      <c r="J471" s="139">
        <v>352130</v>
      </c>
      <c r="K471" s="139">
        <v>333380</v>
      </c>
      <c r="L471" s="139">
        <v>314630</v>
      </c>
      <c r="M471" s="139">
        <v>295880</v>
      </c>
    </row>
    <row r="472" spans="1:13" ht="15" customHeight="1">
      <c r="A472" s="139">
        <v>6400</v>
      </c>
      <c r="B472" s="139">
        <v>6420</v>
      </c>
      <c r="C472" s="139">
        <v>596620</v>
      </c>
      <c r="D472" s="139">
        <v>548930</v>
      </c>
      <c r="E472" s="139">
        <v>448520</v>
      </c>
      <c r="F472" s="139">
        <v>429770</v>
      </c>
      <c r="G472" s="139">
        <v>411020</v>
      </c>
      <c r="H472" s="139">
        <v>392270</v>
      </c>
      <c r="I472" s="139">
        <v>373520</v>
      </c>
      <c r="J472" s="139">
        <v>354770</v>
      </c>
      <c r="K472" s="139">
        <v>336020</v>
      </c>
      <c r="L472" s="139">
        <v>317270</v>
      </c>
      <c r="M472" s="139">
        <v>298520</v>
      </c>
    </row>
    <row r="473" spans="1:13" ht="15" customHeight="1">
      <c r="A473" s="139">
        <v>6420</v>
      </c>
      <c r="B473" s="139">
        <v>6440</v>
      </c>
      <c r="C473" s="139">
        <v>601160</v>
      </c>
      <c r="D473" s="139">
        <v>553440</v>
      </c>
      <c r="E473" s="139">
        <v>451160</v>
      </c>
      <c r="F473" s="139">
        <v>432410</v>
      </c>
      <c r="G473" s="139">
        <v>413660</v>
      </c>
      <c r="H473" s="139">
        <v>394910</v>
      </c>
      <c r="I473" s="139">
        <v>376160</v>
      </c>
      <c r="J473" s="139">
        <v>357410</v>
      </c>
      <c r="K473" s="139">
        <v>338660</v>
      </c>
      <c r="L473" s="139">
        <v>319910</v>
      </c>
      <c r="M473" s="139">
        <v>301160</v>
      </c>
    </row>
    <row r="474" spans="1:13" ht="15" customHeight="1">
      <c r="A474" s="139">
        <v>6440</v>
      </c>
      <c r="B474" s="139">
        <v>6460</v>
      </c>
      <c r="C474" s="139">
        <v>605700</v>
      </c>
      <c r="D474" s="139">
        <v>557960</v>
      </c>
      <c r="E474" s="139">
        <v>453800</v>
      </c>
      <c r="F474" s="139">
        <v>435050</v>
      </c>
      <c r="G474" s="139">
        <v>416300</v>
      </c>
      <c r="H474" s="139">
        <v>397550</v>
      </c>
      <c r="I474" s="139">
        <v>378800</v>
      </c>
      <c r="J474" s="139">
        <v>360050</v>
      </c>
      <c r="K474" s="139">
        <v>341300</v>
      </c>
      <c r="L474" s="139">
        <v>322550</v>
      </c>
      <c r="M474" s="139">
        <v>303800</v>
      </c>
    </row>
    <row r="475" spans="1:13" ht="15" customHeight="1">
      <c r="A475" s="139">
        <v>6460</v>
      </c>
      <c r="B475" s="139">
        <v>6480</v>
      </c>
      <c r="C475" s="139">
        <v>610230</v>
      </c>
      <c r="D475" s="139">
        <v>562470</v>
      </c>
      <c r="E475" s="139">
        <v>456440</v>
      </c>
      <c r="F475" s="139">
        <v>437690</v>
      </c>
      <c r="G475" s="139">
        <v>418940</v>
      </c>
      <c r="H475" s="139">
        <v>400190</v>
      </c>
      <c r="I475" s="139">
        <v>381440</v>
      </c>
      <c r="J475" s="139">
        <v>362690</v>
      </c>
      <c r="K475" s="139">
        <v>343940</v>
      </c>
      <c r="L475" s="139">
        <v>325190</v>
      </c>
      <c r="M475" s="139">
        <v>306440</v>
      </c>
    </row>
    <row r="476" spans="1:13" ht="15" customHeight="1">
      <c r="A476" s="139">
        <v>6480</v>
      </c>
      <c r="B476" s="139">
        <v>6500</v>
      </c>
      <c r="C476" s="139">
        <v>614770</v>
      </c>
      <c r="D476" s="139">
        <v>566980</v>
      </c>
      <c r="E476" s="139">
        <v>459080</v>
      </c>
      <c r="F476" s="139">
        <v>440330</v>
      </c>
      <c r="G476" s="139">
        <v>421580</v>
      </c>
      <c r="H476" s="139">
        <v>402830</v>
      </c>
      <c r="I476" s="139">
        <v>384080</v>
      </c>
      <c r="J476" s="139">
        <v>365330</v>
      </c>
      <c r="K476" s="139">
        <v>346580</v>
      </c>
      <c r="L476" s="139">
        <v>327830</v>
      </c>
      <c r="M476" s="139">
        <v>309080</v>
      </c>
    </row>
    <row r="477" spans="1:13" ht="15" customHeight="1">
      <c r="A477" s="139">
        <v>6500</v>
      </c>
      <c r="B477" s="139">
        <v>6520</v>
      </c>
      <c r="C477" s="139">
        <v>619300</v>
      </c>
      <c r="D477" s="139">
        <v>571490</v>
      </c>
      <c r="E477" s="139">
        <v>461720</v>
      </c>
      <c r="F477" s="139">
        <v>442970</v>
      </c>
      <c r="G477" s="139">
        <v>424220</v>
      </c>
      <c r="H477" s="139">
        <v>405470</v>
      </c>
      <c r="I477" s="139">
        <v>386720</v>
      </c>
      <c r="J477" s="139">
        <v>367970</v>
      </c>
      <c r="K477" s="139">
        <v>349220</v>
      </c>
      <c r="L477" s="139">
        <v>330470</v>
      </c>
      <c r="M477" s="139">
        <v>311720</v>
      </c>
    </row>
    <row r="478" spans="1:13" ht="15" customHeight="1">
      <c r="A478" s="139">
        <v>6520</v>
      </c>
      <c r="B478" s="139">
        <v>6540</v>
      </c>
      <c r="C478" s="139">
        <v>623840</v>
      </c>
      <c r="D478" s="139">
        <v>576000</v>
      </c>
      <c r="E478" s="139">
        <v>464360</v>
      </c>
      <c r="F478" s="139">
        <v>445610</v>
      </c>
      <c r="G478" s="139">
        <v>426860</v>
      </c>
      <c r="H478" s="139">
        <v>408110</v>
      </c>
      <c r="I478" s="139">
        <v>389360</v>
      </c>
      <c r="J478" s="139">
        <v>370610</v>
      </c>
      <c r="K478" s="139">
        <v>351860</v>
      </c>
      <c r="L478" s="139">
        <v>333110</v>
      </c>
      <c r="M478" s="139">
        <v>314360</v>
      </c>
    </row>
    <row r="479" spans="1:13" ht="15" customHeight="1">
      <c r="A479" s="139">
        <v>6540</v>
      </c>
      <c r="B479" s="139">
        <v>6560</v>
      </c>
      <c r="C479" s="139">
        <v>628380</v>
      </c>
      <c r="D479" s="139">
        <v>580520</v>
      </c>
      <c r="E479" s="139">
        <v>467000</v>
      </c>
      <c r="F479" s="139">
        <v>448250</v>
      </c>
      <c r="G479" s="139">
        <v>429500</v>
      </c>
      <c r="H479" s="139">
        <v>410750</v>
      </c>
      <c r="I479" s="139">
        <v>392000</v>
      </c>
      <c r="J479" s="139">
        <v>373250</v>
      </c>
      <c r="K479" s="139">
        <v>354500</v>
      </c>
      <c r="L479" s="139">
        <v>335750</v>
      </c>
      <c r="M479" s="139">
        <v>317000</v>
      </c>
    </row>
    <row r="480" spans="1:13" ht="15" customHeight="1">
      <c r="A480" s="139">
        <v>6560</v>
      </c>
      <c r="B480" s="139">
        <v>6580</v>
      </c>
      <c r="C480" s="139">
        <v>632910</v>
      </c>
      <c r="D480" s="139">
        <v>585030</v>
      </c>
      <c r="E480" s="139">
        <v>469640</v>
      </c>
      <c r="F480" s="139">
        <v>450890</v>
      </c>
      <c r="G480" s="139">
        <v>432140</v>
      </c>
      <c r="H480" s="139">
        <v>413390</v>
      </c>
      <c r="I480" s="139">
        <v>394640</v>
      </c>
      <c r="J480" s="139">
        <v>375890</v>
      </c>
      <c r="K480" s="139">
        <v>357140</v>
      </c>
      <c r="L480" s="139">
        <v>338390</v>
      </c>
      <c r="M480" s="139">
        <v>319640</v>
      </c>
    </row>
    <row r="481" spans="1:13" ht="15" customHeight="1">
      <c r="A481" s="139">
        <v>6580</v>
      </c>
      <c r="B481" s="139">
        <v>6600</v>
      </c>
      <c r="C481" s="139">
        <v>637450</v>
      </c>
      <c r="D481" s="139">
        <v>589540</v>
      </c>
      <c r="E481" s="139">
        <v>472280</v>
      </c>
      <c r="F481" s="139">
        <v>453530</v>
      </c>
      <c r="G481" s="139">
        <v>434780</v>
      </c>
      <c r="H481" s="139">
        <v>416030</v>
      </c>
      <c r="I481" s="139">
        <v>397280</v>
      </c>
      <c r="J481" s="139">
        <v>378530</v>
      </c>
      <c r="K481" s="139">
        <v>359780</v>
      </c>
      <c r="L481" s="139">
        <v>341030</v>
      </c>
      <c r="M481" s="139">
        <v>322280</v>
      </c>
    </row>
    <row r="482" spans="1:13" ht="15" customHeight="1">
      <c r="A482" s="139">
        <v>6600</v>
      </c>
      <c r="B482" s="139">
        <v>6620</v>
      </c>
      <c r="C482" s="139">
        <v>641980</v>
      </c>
      <c r="D482" s="139">
        <v>594050</v>
      </c>
      <c r="E482" s="139">
        <v>474920</v>
      </c>
      <c r="F482" s="139">
        <v>456170</v>
      </c>
      <c r="G482" s="139">
        <v>437420</v>
      </c>
      <c r="H482" s="139">
        <v>418670</v>
      </c>
      <c r="I482" s="139">
        <v>399920</v>
      </c>
      <c r="J482" s="139">
        <v>381170</v>
      </c>
      <c r="K482" s="139">
        <v>362420</v>
      </c>
      <c r="L482" s="139">
        <v>343670</v>
      </c>
      <c r="M482" s="139">
        <v>324920</v>
      </c>
    </row>
    <row r="483" spans="1:13" ht="15" customHeight="1">
      <c r="A483" s="139">
        <v>6620</v>
      </c>
      <c r="B483" s="139">
        <v>6640</v>
      </c>
      <c r="C483" s="139">
        <v>646520</v>
      </c>
      <c r="D483" s="139">
        <v>598560</v>
      </c>
      <c r="E483" s="139">
        <v>477560</v>
      </c>
      <c r="F483" s="139">
        <v>458810</v>
      </c>
      <c r="G483" s="139">
        <v>440060</v>
      </c>
      <c r="H483" s="139">
        <v>421310</v>
      </c>
      <c r="I483" s="139">
        <v>402560</v>
      </c>
      <c r="J483" s="139">
        <v>383810</v>
      </c>
      <c r="K483" s="139">
        <v>365060</v>
      </c>
      <c r="L483" s="139">
        <v>346310</v>
      </c>
      <c r="M483" s="139">
        <v>327560</v>
      </c>
    </row>
    <row r="484" spans="1:13" ht="15" customHeight="1">
      <c r="A484" s="139">
        <v>6640</v>
      </c>
      <c r="B484" s="139">
        <v>6660</v>
      </c>
      <c r="C484" s="139">
        <v>651060</v>
      </c>
      <c r="D484" s="139">
        <v>603080</v>
      </c>
      <c r="E484" s="139">
        <v>481320</v>
      </c>
      <c r="F484" s="139">
        <v>461450</v>
      </c>
      <c r="G484" s="139">
        <v>442700</v>
      </c>
      <c r="H484" s="139">
        <v>423950</v>
      </c>
      <c r="I484" s="139">
        <v>405200</v>
      </c>
      <c r="J484" s="139">
        <v>386450</v>
      </c>
      <c r="K484" s="139">
        <v>367700</v>
      </c>
      <c r="L484" s="139">
        <v>348950</v>
      </c>
      <c r="M484" s="139">
        <v>330200</v>
      </c>
    </row>
    <row r="485" spans="1:13" ht="15" customHeight="1">
      <c r="A485" s="139">
        <v>6660</v>
      </c>
      <c r="B485" s="139">
        <v>6680</v>
      </c>
      <c r="C485" s="139">
        <v>655590</v>
      </c>
      <c r="D485" s="139">
        <v>607590</v>
      </c>
      <c r="E485" s="139">
        <v>485540</v>
      </c>
      <c r="F485" s="139">
        <v>464090</v>
      </c>
      <c r="G485" s="139">
        <v>445340</v>
      </c>
      <c r="H485" s="139">
        <v>426590</v>
      </c>
      <c r="I485" s="139">
        <v>407840</v>
      </c>
      <c r="J485" s="139">
        <v>389090</v>
      </c>
      <c r="K485" s="139">
        <v>370340</v>
      </c>
      <c r="L485" s="139">
        <v>351590</v>
      </c>
      <c r="M485" s="139">
        <v>332840</v>
      </c>
    </row>
    <row r="486" spans="1:13" ht="15" customHeight="1">
      <c r="A486" s="139">
        <v>6680</v>
      </c>
      <c r="B486" s="139">
        <v>6700</v>
      </c>
      <c r="C486" s="139">
        <v>660130</v>
      </c>
      <c r="D486" s="139">
        <v>612100</v>
      </c>
      <c r="E486" s="139">
        <v>489760</v>
      </c>
      <c r="F486" s="139">
        <v>466730</v>
      </c>
      <c r="G486" s="139">
        <v>447980</v>
      </c>
      <c r="H486" s="139">
        <v>429230</v>
      </c>
      <c r="I486" s="139">
        <v>410480</v>
      </c>
      <c r="J486" s="139">
        <v>391730</v>
      </c>
      <c r="K486" s="139">
        <v>372980</v>
      </c>
      <c r="L486" s="139">
        <v>354230</v>
      </c>
      <c r="M486" s="139">
        <v>335480</v>
      </c>
    </row>
    <row r="487" spans="1:13" ht="15" customHeight="1">
      <c r="A487" s="139">
        <v>6700</v>
      </c>
      <c r="B487" s="139">
        <v>6720</v>
      </c>
      <c r="C487" s="139">
        <v>664660</v>
      </c>
      <c r="D487" s="139">
        <v>616610</v>
      </c>
      <c r="E487" s="139">
        <v>493990</v>
      </c>
      <c r="F487" s="139">
        <v>469370</v>
      </c>
      <c r="G487" s="139">
        <v>450620</v>
      </c>
      <c r="H487" s="139">
        <v>431870</v>
      </c>
      <c r="I487" s="139">
        <v>413120</v>
      </c>
      <c r="J487" s="139">
        <v>394370</v>
      </c>
      <c r="K487" s="139">
        <v>375620</v>
      </c>
      <c r="L487" s="139">
        <v>356870</v>
      </c>
      <c r="M487" s="139">
        <v>338120</v>
      </c>
    </row>
    <row r="488" spans="1:13" ht="15" customHeight="1">
      <c r="A488" s="139">
        <v>6720</v>
      </c>
      <c r="B488" s="139">
        <v>6740</v>
      </c>
      <c r="C488" s="139">
        <v>669200</v>
      </c>
      <c r="D488" s="139">
        <v>621120</v>
      </c>
      <c r="E488" s="139">
        <v>498210</v>
      </c>
      <c r="F488" s="139">
        <v>472010</v>
      </c>
      <c r="G488" s="139">
        <v>453260</v>
      </c>
      <c r="H488" s="139">
        <v>434510</v>
      </c>
      <c r="I488" s="139">
        <v>415760</v>
      </c>
      <c r="J488" s="139">
        <v>397010</v>
      </c>
      <c r="K488" s="139">
        <v>378260</v>
      </c>
      <c r="L488" s="139">
        <v>359510</v>
      </c>
      <c r="M488" s="139">
        <v>340760</v>
      </c>
    </row>
    <row r="489" spans="1:13" ht="15" customHeight="1">
      <c r="A489" s="139">
        <v>6740</v>
      </c>
      <c r="B489" s="139">
        <v>6760</v>
      </c>
      <c r="C489" s="139">
        <v>673740</v>
      </c>
      <c r="D489" s="139">
        <v>625640</v>
      </c>
      <c r="E489" s="139">
        <v>502440</v>
      </c>
      <c r="F489" s="139">
        <v>474650</v>
      </c>
      <c r="G489" s="139">
        <v>455900</v>
      </c>
      <c r="H489" s="139">
        <v>437150</v>
      </c>
      <c r="I489" s="139">
        <v>418400</v>
      </c>
      <c r="J489" s="139">
        <v>399650</v>
      </c>
      <c r="K489" s="139">
        <v>380900</v>
      </c>
      <c r="L489" s="139">
        <v>362150</v>
      </c>
      <c r="M489" s="139">
        <v>343400</v>
      </c>
    </row>
    <row r="490" spans="1:13" ht="15" customHeight="1">
      <c r="A490" s="139">
        <v>6760</v>
      </c>
      <c r="B490" s="139">
        <v>6780</v>
      </c>
      <c r="C490" s="139">
        <v>678270</v>
      </c>
      <c r="D490" s="139">
        <v>630150</v>
      </c>
      <c r="E490" s="139">
        <v>506660</v>
      </c>
      <c r="F490" s="139">
        <v>477290</v>
      </c>
      <c r="G490" s="139">
        <v>458540</v>
      </c>
      <c r="H490" s="139">
        <v>439790</v>
      </c>
      <c r="I490" s="139">
        <v>421040</v>
      </c>
      <c r="J490" s="139">
        <v>402290</v>
      </c>
      <c r="K490" s="139">
        <v>383540</v>
      </c>
      <c r="L490" s="139">
        <v>364790</v>
      </c>
      <c r="M490" s="139">
        <v>346040</v>
      </c>
    </row>
    <row r="491" spans="1:13" ht="15" customHeight="1">
      <c r="A491" s="139">
        <v>6780</v>
      </c>
      <c r="B491" s="139">
        <v>6800</v>
      </c>
      <c r="C491" s="139">
        <v>682810</v>
      </c>
      <c r="D491" s="139">
        <v>634660</v>
      </c>
      <c r="E491" s="139">
        <v>510880</v>
      </c>
      <c r="F491" s="139">
        <v>480880</v>
      </c>
      <c r="G491" s="139">
        <v>461180</v>
      </c>
      <c r="H491" s="139">
        <v>442430</v>
      </c>
      <c r="I491" s="139">
        <v>423680</v>
      </c>
      <c r="J491" s="139">
        <v>404930</v>
      </c>
      <c r="K491" s="139">
        <v>386180</v>
      </c>
      <c r="L491" s="139">
        <v>367430</v>
      </c>
      <c r="M491" s="139">
        <v>348680</v>
      </c>
    </row>
    <row r="492" spans="1:13" ht="15" customHeight="1">
      <c r="A492" s="139">
        <v>6800</v>
      </c>
      <c r="B492" s="139">
        <v>6820</v>
      </c>
      <c r="C492" s="139">
        <v>687340</v>
      </c>
      <c r="D492" s="139">
        <v>639170</v>
      </c>
      <c r="E492" s="139">
        <v>515110</v>
      </c>
      <c r="F492" s="139">
        <v>485110</v>
      </c>
      <c r="G492" s="139">
        <v>463820</v>
      </c>
      <c r="H492" s="139">
        <v>445070</v>
      </c>
      <c r="I492" s="139">
        <v>426320</v>
      </c>
      <c r="J492" s="139">
        <v>407570</v>
      </c>
      <c r="K492" s="139">
        <v>388820</v>
      </c>
      <c r="L492" s="139">
        <v>370070</v>
      </c>
      <c r="M492" s="139">
        <v>351320</v>
      </c>
    </row>
    <row r="493" spans="1:13" ht="15" customHeight="1">
      <c r="A493" s="139">
        <v>6820</v>
      </c>
      <c r="B493" s="139">
        <v>6840</v>
      </c>
      <c r="C493" s="139">
        <v>691880</v>
      </c>
      <c r="D493" s="139">
        <v>643680</v>
      </c>
      <c r="E493" s="139">
        <v>519330</v>
      </c>
      <c r="F493" s="139">
        <v>489330</v>
      </c>
      <c r="G493" s="139">
        <v>466460</v>
      </c>
      <c r="H493" s="139">
        <v>447710</v>
      </c>
      <c r="I493" s="139">
        <v>428960</v>
      </c>
      <c r="J493" s="139">
        <v>410210</v>
      </c>
      <c r="K493" s="139">
        <v>391460</v>
      </c>
      <c r="L493" s="139">
        <v>372710</v>
      </c>
      <c r="M493" s="139">
        <v>353960</v>
      </c>
    </row>
    <row r="494" spans="1:13" ht="15" customHeight="1">
      <c r="A494" s="139">
        <v>6840</v>
      </c>
      <c r="B494" s="139">
        <v>6860</v>
      </c>
      <c r="C494" s="139">
        <v>696420</v>
      </c>
      <c r="D494" s="139">
        <v>648200</v>
      </c>
      <c r="E494" s="139">
        <v>523560</v>
      </c>
      <c r="F494" s="139">
        <v>493560</v>
      </c>
      <c r="G494" s="139">
        <v>469100</v>
      </c>
      <c r="H494" s="139">
        <v>450350</v>
      </c>
      <c r="I494" s="139">
        <v>431600</v>
      </c>
      <c r="J494" s="139">
        <v>412850</v>
      </c>
      <c r="K494" s="139">
        <v>394100</v>
      </c>
      <c r="L494" s="139">
        <v>375350</v>
      </c>
      <c r="M494" s="139">
        <v>356600</v>
      </c>
    </row>
    <row r="495" spans="1:13" ht="15" customHeight="1">
      <c r="A495" s="139">
        <v>6860</v>
      </c>
      <c r="B495" s="139">
        <v>6880</v>
      </c>
      <c r="C495" s="139">
        <v>700950</v>
      </c>
      <c r="D495" s="139">
        <v>652710</v>
      </c>
      <c r="E495" s="139">
        <v>527780</v>
      </c>
      <c r="F495" s="139">
        <v>497780</v>
      </c>
      <c r="G495" s="139">
        <v>471740</v>
      </c>
      <c r="H495" s="139">
        <v>452990</v>
      </c>
      <c r="I495" s="139">
        <v>434240</v>
      </c>
      <c r="J495" s="139">
        <v>415490</v>
      </c>
      <c r="K495" s="139">
        <v>396740</v>
      </c>
      <c r="L495" s="139">
        <v>377990</v>
      </c>
      <c r="M495" s="139">
        <v>359240</v>
      </c>
    </row>
    <row r="496" spans="1:13" ht="15" customHeight="1">
      <c r="A496" s="139">
        <v>6880</v>
      </c>
      <c r="B496" s="139">
        <v>6900</v>
      </c>
      <c r="C496" s="139">
        <v>705490</v>
      </c>
      <c r="D496" s="139">
        <v>657220</v>
      </c>
      <c r="E496" s="139">
        <v>532000</v>
      </c>
      <c r="F496" s="139">
        <v>502000</v>
      </c>
      <c r="G496" s="139">
        <v>474380</v>
      </c>
      <c r="H496" s="139">
        <v>455630</v>
      </c>
      <c r="I496" s="139">
        <v>436880</v>
      </c>
      <c r="J496" s="139">
        <v>418130</v>
      </c>
      <c r="K496" s="139">
        <v>399380</v>
      </c>
      <c r="L496" s="139">
        <v>380630</v>
      </c>
      <c r="M496" s="139">
        <v>361880</v>
      </c>
    </row>
    <row r="497" spans="1:13" ht="15" customHeight="1">
      <c r="A497" s="139">
        <v>6900</v>
      </c>
      <c r="B497" s="139">
        <v>6920</v>
      </c>
      <c r="C497" s="139">
        <v>710020</v>
      </c>
      <c r="D497" s="139">
        <v>661730</v>
      </c>
      <c r="E497" s="139">
        <v>536230</v>
      </c>
      <c r="F497" s="139">
        <v>506230</v>
      </c>
      <c r="G497" s="139">
        <v>477020</v>
      </c>
      <c r="H497" s="139">
        <v>458270</v>
      </c>
      <c r="I497" s="139">
        <v>439520</v>
      </c>
      <c r="J497" s="139">
        <v>420770</v>
      </c>
      <c r="K497" s="139">
        <v>402020</v>
      </c>
      <c r="L497" s="139">
        <v>383270</v>
      </c>
      <c r="M497" s="139">
        <v>364520</v>
      </c>
    </row>
    <row r="498" spans="1:13" ht="15" customHeight="1">
      <c r="A498" s="139">
        <v>6920</v>
      </c>
      <c r="B498" s="139">
        <v>6940</v>
      </c>
      <c r="C498" s="139">
        <v>714560</v>
      </c>
      <c r="D498" s="139">
        <v>666240</v>
      </c>
      <c r="E498" s="139">
        <v>540450</v>
      </c>
      <c r="F498" s="139">
        <v>510450</v>
      </c>
      <c r="G498" s="139">
        <v>480450</v>
      </c>
      <c r="H498" s="139">
        <v>460910</v>
      </c>
      <c r="I498" s="139">
        <v>442160</v>
      </c>
      <c r="J498" s="139">
        <v>423410</v>
      </c>
      <c r="K498" s="139">
        <v>404660</v>
      </c>
      <c r="L498" s="139">
        <v>385910</v>
      </c>
      <c r="M498" s="139">
        <v>367160</v>
      </c>
    </row>
    <row r="499" spans="1:13" ht="15" customHeight="1">
      <c r="A499" s="139">
        <v>6940</v>
      </c>
      <c r="B499" s="139">
        <v>6960</v>
      </c>
      <c r="C499" s="139">
        <v>719100</v>
      </c>
      <c r="D499" s="139">
        <v>670760</v>
      </c>
      <c r="E499" s="139">
        <v>544680</v>
      </c>
      <c r="F499" s="139">
        <v>514680</v>
      </c>
      <c r="G499" s="139">
        <v>484680</v>
      </c>
      <c r="H499" s="139">
        <v>463550</v>
      </c>
      <c r="I499" s="139">
        <v>444800</v>
      </c>
      <c r="J499" s="139">
        <v>426050</v>
      </c>
      <c r="K499" s="139">
        <v>407300</v>
      </c>
      <c r="L499" s="139">
        <v>388550</v>
      </c>
      <c r="M499" s="139">
        <v>369800</v>
      </c>
    </row>
    <row r="500" spans="1:13" ht="15" customHeight="1">
      <c r="A500" s="139">
        <v>6960</v>
      </c>
      <c r="B500" s="139">
        <v>6980</v>
      </c>
      <c r="C500" s="139">
        <v>723630</v>
      </c>
      <c r="D500" s="139">
        <v>675270</v>
      </c>
      <c r="E500" s="139">
        <v>548900</v>
      </c>
      <c r="F500" s="139">
        <v>518900</v>
      </c>
      <c r="G500" s="139">
        <v>488900</v>
      </c>
      <c r="H500" s="139">
        <v>466190</v>
      </c>
      <c r="I500" s="139">
        <v>447440</v>
      </c>
      <c r="J500" s="139">
        <v>428690</v>
      </c>
      <c r="K500" s="139">
        <v>409940</v>
      </c>
      <c r="L500" s="139">
        <v>391190</v>
      </c>
      <c r="M500" s="139">
        <v>372440</v>
      </c>
    </row>
    <row r="501" spans="1:13" ht="15" customHeight="1">
      <c r="A501" s="139">
        <v>6980</v>
      </c>
      <c r="B501" s="139">
        <v>7000</v>
      </c>
      <c r="C501" s="139">
        <v>728170</v>
      </c>
      <c r="D501" s="139">
        <v>679780</v>
      </c>
      <c r="E501" s="139">
        <v>553120</v>
      </c>
      <c r="F501" s="139">
        <v>523120</v>
      </c>
      <c r="G501" s="139">
        <v>493120</v>
      </c>
      <c r="H501" s="139">
        <v>468830</v>
      </c>
      <c r="I501" s="139">
        <v>450080</v>
      </c>
      <c r="J501" s="139">
        <v>431330</v>
      </c>
      <c r="K501" s="139">
        <v>412580</v>
      </c>
      <c r="L501" s="139">
        <v>393830</v>
      </c>
      <c r="M501" s="139">
        <v>375080</v>
      </c>
    </row>
    <row r="502" spans="1:13" ht="15" customHeight="1">
      <c r="A502" s="139">
        <v>7000</v>
      </c>
      <c r="B502" s="139">
        <v>7020</v>
      </c>
      <c r="C502" s="139">
        <v>732700</v>
      </c>
      <c r="D502" s="139">
        <v>684290</v>
      </c>
      <c r="E502" s="139">
        <v>557350</v>
      </c>
      <c r="F502" s="139">
        <v>527350</v>
      </c>
      <c r="G502" s="139">
        <v>497350</v>
      </c>
      <c r="H502" s="139">
        <v>471470</v>
      </c>
      <c r="I502" s="139">
        <v>452720</v>
      </c>
      <c r="J502" s="139">
        <v>433970</v>
      </c>
      <c r="K502" s="139">
        <v>415220</v>
      </c>
      <c r="L502" s="139">
        <v>396470</v>
      </c>
      <c r="M502" s="139">
        <v>377720</v>
      </c>
    </row>
    <row r="503" spans="1:13" ht="15" customHeight="1">
      <c r="A503" s="139">
        <v>7020</v>
      </c>
      <c r="B503" s="139">
        <v>7040</v>
      </c>
      <c r="C503" s="139">
        <v>737240</v>
      </c>
      <c r="D503" s="139">
        <v>688800</v>
      </c>
      <c r="E503" s="139">
        <v>561570</v>
      </c>
      <c r="F503" s="139">
        <v>531570</v>
      </c>
      <c r="G503" s="139">
        <v>501570</v>
      </c>
      <c r="H503" s="139">
        <v>474110</v>
      </c>
      <c r="I503" s="139">
        <v>455360</v>
      </c>
      <c r="J503" s="139">
        <v>436610</v>
      </c>
      <c r="K503" s="139">
        <v>417860</v>
      </c>
      <c r="L503" s="139">
        <v>399110</v>
      </c>
      <c r="M503" s="139">
        <v>380360</v>
      </c>
    </row>
    <row r="504" spans="1:13" ht="15" customHeight="1">
      <c r="A504" s="139">
        <v>7040</v>
      </c>
      <c r="B504" s="139">
        <v>7060</v>
      </c>
      <c r="C504" s="139">
        <v>741780</v>
      </c>
      <c r="D504" s="139">
        <v>693320</v>
      </c>
      <c r="E504" s="139">
        <v>565800</v>
      </c>
      <c r="F504" s="139">
        <v>535800</v>
      </c>
      <c r="G504" s="139">
        <v>505800</v>
      </c>
      <c r="H504" s="139">
        <v>476750</v>
      </c>
      <c r="I504" s="139">
        <v>458000</v>
      </c>
      <c r="J504" s="139">
        <v>439250</v>
      </c>
      <c r="K504" s="139">
        <v>420500</v>
      </c>
      <c r="L504" s="139">
        <v>401750</v>
      </c>
      <c r="M504" s="139">
        <v>383000</v>
      </c>
    </row>
    <row r="505" spans="1:13" ht="15" customHeight="1">
      <c r="A505" s="139">
        <v>7060</v>
      </c>
      <c r="B505" s="139">
        <v>7080</v>
      </c>
      <c r="C505" s="139">
        <v>746310</v>
      </c>
      <c r="D505" s="139">
        <v>697830</v>
      </c>
      <c r="E505" s="139">
        <v>570020</v>
      </c>
      <c r="F505" s="139">
        <v>540020</v>
      </c>
      <c r="G505" s="139">
        <v>510020</v>
      </c>
      <c r="H505" s="139">
        <v>480020</v>
      </c>
      <c r="I505" s="139">
        <v>460640</v>
      </c>
      <c r="J505" s="139">
        <v>441890</v>
      </c>
      <c r="K505" s="139">
        <v>423140</v>
      </c>
      <c r="L505" s="139">
        <v>404390</v>
      </c>
      <c r="M505" s="139">
        <v>385640</v>
      </c>
    </row>
    <row r="506" spans="1:13" ht="15" customHeight="1">
      <c r="A506" s="139">
        <v>7080</v>
      </c>
      <c r="B506" s="139">
        <v>7100</v>
      </c>
      <c r="C506" s="139">
        <v>750850</v>
      </c>
      <c r="D506" s="139">
        <v>702340</v>
      </c>
      <c r="E506" s="139">
        <v>574240</v>
      </c>
      <c r="F506" s="139">
        <v>544240</v>
      </c>
      <c r="G506" s="139">
        <v>514240</v>
      </c>
      <c r="H506" s="139">
        <v>484240</v>
      </c>
      <c r="I506" s="139">
        <v>463280</v>
      </c>
      <c r="J506" s="139">
        <v>444530</v>
      </c>
      <c r="K506" s="139">
        <v>425780</v>
      </c>
      <c r="L506" s="139">
        <v>407030</v>
      </c>
      <c r="M506" s="139">
        <v>388280</v>
      </c>
    </row>
    <row r="507" spans="1:13" ht="15" customHeight="1">
      <c r="A507" s="139">
        <v>7100</v>
      </c>
      <c r="B507" s="139">
        <v>7120</v>
      </c>
      <c r="C507" s="139">
        <v>755380</v>
      </c>
      <c r="D507" s="139">
        <v>706850</v>
      </c>
      <c r="E507" s="139">
        <v>578470</v>
      </c>
      <c r="F507" s="139">
        <v>548470</v>
      </c>
      <c r="G507" s="139">
        <v>518470</v>
      </c>
      <c r="H507" s="139">
        <v>488470</v>
      </c>
      <c r="I507" s="139">
        <v>465920</v>
      </c>
      <c r="J507" s="139">
        <v>447170</v>
      </c>
      <c r="K507" s="139">
        <v>428420</v>
      </c>
      <c r="L507" s="139">
        <v>409670</v>
      </c>
      <c r="M507" s="139">
        <v>390920</v>
      </c>
    </row>
    <row r="508" spans="1:13" ht="15" customHeight="1">
      <c r="A508" s="139">
        <v>7120</v>
      </c>
      <c r="B508" s="139">
        <v>7140</v>
      </c>
      <c r="C508" s="139">
        <v>759920</v>
      </c>
      <c r="D508" s="139">
        <v>711360</v>
      </c>
      <c r="E508" s="139">
        <v>582690</v>
      </c>
      <c r="F508" s="139">
        <v>552690</v>
      </c>
      <c r="G508" s="139">
        <v>522690</v>
      </c>
      <c r="H508" s="139">
        <v>492690</v>
      </c>
      <c r="I508" s="139">
        <v>468560</v>
      </c>
      <c r="J508" s="139">
        <v>449810</v>
      </c>
      <c r="K508" s="139">
        <v>431060</v>
      </c>
      <c r="L508" s="139">
        <v>412310</v>
      </c>
      <c r="M508" s="139">
        <v>393560</v>
      </c>
    </row>
    <row r="509" spans="1:13" ht="15" customHeight="1">
      <c r="A509" s="139">
        <v>7140</v>
      </c>
      <c r="B509" s="139">
        <v>7160</v>
      </c>
      <c r="C509" s="139">
        <v>764460</v>
      </c>
      <c r="D509" s="139">
        <v>715880</v>
      </c>
      <c r="E509" s="139">
        <v>586920</v>
      </c>
      <c r="F509" s="139">
        <v>556920</v>
      </c>
      <c r="G509" s="139">
        <v>526920</v>
      </c>
      <c r="H509" s="139">
        <v>496920</v>
      </c>
      <c r="I509" s="139">
        <v>471200</v>
      </c>
      <c r="J509" s="139">
        <v>452450</v>
      </c>
      <c r="K509" s="139">
        <v>433700</v>
      </c>
      <c r="L509" s="139">
        <v>414950</v>
      </c>
      <c r="M509" s="139">
        <v>396200</v>
      </c>
    </row>
    <row r="510" spans="1:13" ht="15" customHeight="1">
      <c r="A510" s="139">
        <v>7160</v>
      </c>
      <c r="B510" s="139">
        <v>7180</v>
      </c>
      <c r="C510" s="139">
        <v>768990</v>
      </c>
      <c r="D510" s="139">
        <v>720390</v>
      </c>
      <c r="E510" s="139">
        <v>591140</v>
      </c>
      <c r="F510" s="139">
        <v>561140</v>
      </c>
      <c r="G510" s="139">
        <v>531140</v>
      </c>
      <c r="H510" s="139">
        <v>501140</v>
      </c>
      <c r="I510" s="139">
        <v>473840</v>
      </c>
      <c r="J510" s="139">
        <v>455090</v>
      </c>
      <c r="K510" s="139">
        <v>436340</v>
      </c>
      <c r="L510" s="139">
        <v>417590</v>
      </c>
      <c r="M510" s="139">
        <v>398840</v>
      </c>
    </row>
    <row r="511" spans="1:13" ht="15" customHeight="1">
      <c r="A511" s="139">
        <v>7180</v>
      </c>
      <c r="B511" s="139">
        <v>7200</v>
      </c>
      <c r="C511" s="139">
        <v>773530</v>
      </c>
      <c r="D511" s="139">
        <v>724900</v>
      </c>
      <c r="E511" s="139">
        <v>595360</v>
      </c>
      <c r="F511" s="139">
        <v>565360</v>
      </c>
      <c r="G511" s="139">
        <v>535360</v>
      </c>
      <c r="H511" s="139">
        <v>505360</v>
      </c>
      <c r="I511" s="139">
        <v>476480</v>
      </c>
      <c r="J511" s="139">
        <v>457730</v>
      </c>
      <c r="K511" s="139">
        <v>438980</v>
      </c>
      <c r="L511" s="139">
        <v>420230</v>
      </c>
      <c r="M511" s="139">
        <v>401480</v>
      </c>
    </row>
    <row r="512" spans="1:13" ht="15" customHeight="1">
      <c r="A512" s="139">
        <v>7200</v>
      </c>
      <c r="B512" s="139">
        <v>7220</v>
      </c>
      <c r="C512" s="139">
        <v>778060</v>
      </c>
      <c r="D512" s="139">
        <v>729410</v>
      </c>
      <c r="E512" s="139">
        <v>599590</v>
      </c>
      <c r="F512" s="139">
        <v>569590</v>
      </c>
      <c r="G512" s="139">
        <v>539590</v>
      </c>
      <c r="H512" s="139">
        <v>509590</v>
      </c>
      <c r="I512" s="139">
        <v>479590</v>
      </c>
      <c r="J512" s="139">
        <v>460370</v>
      </c>
      <c r="K512" s="139">
        <v>441620</v>
      </c>
      <c r="L512" s="139">
        <v>422870</v>
      </c>
      <c r="M512" s="139">
        <v>404120</v>
      </c>
    </row>
    <row r="513" spans="1:13" ht="15" customHeight="1">
      <c r="A513" s="139">
        <v>7220</v>
      </c>
      <c r="B513" s="139">
        <v>7240</v>
      </c>
      <c r="C513" s="139">
        <v>782600</v>
      </c>
      <c r="D513" s="139">
        <v>733920</v>
      </c>
      <c r="E513" s="139">
        <v>603810</v>
      </c>
      <c r="F513" s="139">
        <v>573810</v>
      </c>
      <c r="G513" s="139">
        <v>543810</v>
      </c>
      <c r="H513" s="139">
        <v>513810</v>
      </c>
      <c r="I513" s="139">
        <v>483810</v>
      </c>
      <c r="J513" s="139">
        <v>463010</v>
      </c>
      <c r="K513" s="139">
        <v>444260</v>
      </c>
      <c r="L513" s="139">
        <v>425510</v>
      </c>
      <c r="M513" s="139">
        <v>406760</v>
      </c>
    </row>
    <row r="514" spans="1:13" ht="15" customHeight="1">
      <c r="A514" s="139">
        <v>7240</v>
      </c>
      <c r="B514" s="139">
        <v>7260</v>
      </c>
      <c r="C514" s="139">
        <v>787140</v>
      </c>
      <c r="D514" s="139">
        <v>738440</v>
      </c>
      <c r="E514" s="139">
        <v>608040</v>
      </c>
      <c r="F514" s="139">
        <v>578040</v>
      </c>
      <c r="G514" s="139">
        <v>548040</v>
      </c>
      <c r="H514" s="139">
        <v>518040</v>
      </c>
      <c r="I514" s="139">
        <v>488040</v>
      </c>
      <c r="J514" s="139">
        <v>465650</v>
      </c>
      <c r="K514" s="139">
        <v>446900</v>
      </c>
      <c r="L514" s="139">
        <v>428150</v>
      </c>
      <c r="M514" s="139">
        <v>409400</v>
      </c>
    </row>
    <row r="515" spans="1:13" ht="15" customHeight="1">
      <c r="A515" s="139">
        <v>7260</v>
      </c>
      <c r="B515" s="139">
        <v>7280</v>
      </c>
      <c r="C515" s="139">
        <v>791670</v>
      </c>
      <c r="D515" s="139">
        <v>742950</v>
      </c>
      <c r="E515" s="139">
        <v>612260</v>
      </c>
      <c r="F515" s="139">
        <v>582260</v>
      </c>
      <c r="G515" s="139">
        <v>552260</v>
      </c>
      <c r="H515" s="139">
        <v>522260</v>
      </c>
      <c r="I515" s="139">
        <v>492260</v>
      </c>
      <c r="J515" s="139">
        <v>468290</v>
      </c>
      <c r="K515" s="139">
        <v>449540</v>
      </c>
      <c r="L515" s="139">
        <v>430790</v>
      </c>
      <c r="M515" s="139">
        <v>412040</v>
      </c>
    </row>
    <row r="516" spans="1:13" ht="15" customHeight="1">
      <c r="A516" s="139">
        <v>7280</v>
      </c>
      <c r="B516" s="139">
        <v>7300</v>
      </c>
      <c r="C516" s="139">
        <v>796210</v>
      </c>
      <c r="D516" s="139">
        <v>747460</v>
      </c>
      <c r="E516" s="139">
        <v>616480</v>
      </c>
      <c r="F516" s="139">
        <v>586480</v>
      </c>
      <c r="G516" s="139">
        <v>556480</v>
      </c>
      <c r="H516" s="139">
        <v>526480</v>
      </c>
      <c r="I516" s="139">
        <v>496480</v>
      </c>
      <c r="J516" s="139">
        <v>470930</v>
      </c>
      <c r="K516" s="139">
        <v>452180</v>
      </c>
      <c r="L516" s="139">
        <v>433430</v>
      </c>
      <c r="M516" s="139">
        <v>414680</v>
      </c>
    </row>
    <row r="517" spans="1:13" ht="15" customHeight="1">
      <c r="A517" s="139">
        <v>7300</v>
      </c>
      <c r="B517" s="139">
        <v>7320</v>
      </c>
      <c r="C517" s="139">
        <v>800740</v>
      </c>
      <c r="D517" s="139">
        <v>751970</v>
      </c>
      <c r="E517" s="139">
        <v>620710</v>
      </c>
      <c r="F517" s="139">
        <v>590710</v>
      </c>
      <c r="G517" s="139">
        <v>560710</v>
      </c>
      <c r="H517" s="139">
        <v>530710</v>
      </c>
      <c r="I517" s="139">
        <v>500710</v>
      </c>
      <c r="J517" s="139">
        <v>473570</v>
      </c>
      <c r="K517" s="139">
        <v>454820</v>
      </c>
      <c r="L517" s="139">
        <v>436070</v>
      </c>
      <c r="M517" s="139">
        <v>417320</v>
      </c>
    </row>
    <row r="518" spans="1:13" ht="15" customHeight="1">
      <c r="A518" s="139">
        <v>7320</v>
      </c>
      <c r="B518" s="139">
        <v>7340</v>
      </c>
      <c r="C518" s="139">
        <v>805280</v>
      </c>
      <c r="D518" s="139">
        <v>756480</v>
      </c>
      <c r="E518" s="139">
        <v>624930</v>
      </c>
      <c r="F518" s="139">
        <v>594930</v>
      </c>
      <c r="G518" s="139">
        <v>564930</v>
      </c>
      <c r="H518" s="139">
        <v>534930</v>
      </c>
      <c r="I518" s="139">
        <v>504930</v>
      </c>
      <c r="J518" s="139">
        <v>476210</v>
      </c>
      <c r="K518" s="139">
        <v>457460</v>
      </c>
      <c r="L518" s="139">
        <v>438710</v>
      </c>
      <c r="M518" s="139">
        <v>419960</v>
      </c>
    </row>
    <row r="519" spans="1:13" ht="15" customHeight="1">
      <c r="A519" s="139">
        <v>7340</v>
      </c>
      <c r="B519" s="139">
        <v>7360</v>
      </c>
      <c r="C519" s="139">
        <v>809820</v>
      </c>
      <c r="D519" s="139">
        <v>761000</v>
      </c>
      <c r="E519" s="139">
        <v>629160</v>
      </c>
      <c r="F519" s="139">
        <v>599160</v>
      </c>
      <c r="G519" s="139">
        <v>569160</v>
      </c>
      <c r="H519" s="139">
        <v>539160</v>
      </c>
      <c r="I519" s="139">
        <v>509160</v>
      </c>
      <c r="J519" s="139">
        <v>479160</v>
      </c>
      <c r="K519" s="139">
        <v>460100</v>
      </c>
      <c r="L519" s="139">
        <v>441350</v>
      </c>
      <c r="M519" s="139">
        <v>422600</v>
      </c>
    </row>
    <row r="520" spans="1:13" ht="15" customHeight="1">
      <c r="A520" s="139">
        <v>7360</v>
      </c>
      <c r="B520" s="139">
        <v>7380</v>
      </c>
      <c r="C520" s="139">
        <v>814350</v>
      </c>
      <c r="D520" s="139">
        <v>765510</v>
      </c>
      <c r="E520" s="139">
        <v>633380</v>
      </c>
      <c r="F520" s="139">
        <v>603380</v>
      </c>
      <c r="G520" s="139">
        <v>573380</v>
      </c>
      <c r="H520" s="139">
        <v>543380</v>
      </c>
      <c r="I520" s="139">
        <v>513380</v>
      </c>
      <c r="J520" s="139">
        <v>483380</v>
      </c>
      <c r="K520" s="139">
        <v>462740</v>
      </c>
      <c r="L520" s="139">
        <v>443990</v>
      </c>
      <c r="M520" s="139">
        <v>425240</v>
      </c>
    </row>
    <row r="521" spans="1:13" ht="15" customHeight="1">
      <c r="A521" s="139">
        <v>7380</v>
      </c>
      <c r="B521" s="139">
        <v>7400</v>
      </c>
      <c r="C521" s="139">
        <v>818890</v>
      </c>
      <c r="D521" s="139">
        <v>770020</v>
      </c>
      <c r="E521" s="139">
        <v>637600</v>
      </c>
      <c r="F521" s="139">
        <v>607600</v>
      </c>
      <c r="G521" s="139">
        <v>577600</v>
      </c>
      <c r="H521" s="139">
        <v>547600</v>
      </c>
      <c r="I521" s="139">
        <v>517600</v>
      </c>
      <c r="J521" s="139">
        <v>487600</v>
      </c>
      <c r="K521" s="139">
        <v>465380</v>
      </c>
      <c r="L521" s="139">
        <v>446630</v>
      </c>
      <c r="M521" s="139">
        <v>427880</v>
      </c>
    </row>
    <row r="522" spans="1:13" ht="15" customHeight="1">
      <c r="A522" s="139">
        <v>7400</v>
      </c>
      <c r="B522" s="139">
        <v>7420</v>
      </c>
      <c r="C522" s="139">
        <v>823420</v>
      </c>
      <c r="D522" s="139">
        <v>774530</v>
      </c>
      <c r="E522" s="139">
        <v>641830</v>
      </c>
      <c r="F522" s="139">
        <v>611830</v>
      </c>
      <c r="G522" s="139">
        <v>581830</v>
      </c>
      <c r="H522" s="139">
        <v>551830</v>
      </c>
      <c r="I522" s="139">
        <v>521830</v>
      </c>
      <c r="J522" s="139">
        <v>491830</v>
      </c>
      <c r="K522" s="139">
        <v>468020</v>
      </c>
      <c r="L522" s="139">
        <v>449270</v>
      </c>
      <c r="M522" s="139">
        <v>430520</v>
      </c>
    </row>
    <row r="523" spans="1:13" ht="15" customHeight="1">
      <c r="A523" s="139">
        <v>7420</v>
      </c>
      <c r="B523" s="139">
        <v>7440</v>
      </c>
      <c r="C523" s="139">
        <v>827960</v>
      </c>
      <c r="D523" s="139">
        <v>779040</v>
      </c>
      <c r="E523" s="139">
        <v>646050</v>
      </c>
      <c r="F523" s="139">
        <v>616050</v>
      </c>
      <c r="G523" s="139">
        <v>586050</v>
      </c>
      <c r="H523" s="139">
        <v>556050</v>
      </c>
      <c r="I523" s="139">
        <v>526050</v>
      </c>
      <c r="J523" s="139">
        <v>496050</v>
      </c>
      <c r="K523" s="139">
        <v>470660</v>
      </c>
      <c r="L523" s="139">
        <v>451910</v>
      </c>
      <c r="M523" s="139">
        <v>433160</v>
      </c>
    </row>
    <row r="524" spans="1:13" ht="15" customHeight="1">
      <c r="A524" s="139">
        <v>7440</v>
      </c>
      <c r="B524" s="139">
        <v>7460</v>
      </c>
      <c r="C524" s="139">
        <v>832500</v>
      </c>
      <c r="D524" s="139">
        <v>783560</v>
      </c>
      <c r="E524" s="139">
        <v>650280</v>
      </c>
      <c r="F524" s="139">
        <v>620280</v>
      </c>
      <c r="G524" s="139">
        <v>590280</v>
      </c>
      <c r="H524" s="139">
        <v>560280</v>
      </c>
      <c r="I524" s="139">
        <v>530280</v>
      </c>
      <c r="J524" s="139">
        <v>500280</v>
      </c>
      <c r="K524" s="139">
        <v>473300</v>
      </c>
      <c r="L524" s="139">
        <v>454550</v>
      </c>
      <c r="M524" s="139">
        <v>435800</v>
      </c>
    </row>
    <row r="525" spans="1:13" ht="15" customHeight="1">
      <c r="A525" s="139">
        <v>7460</v>
      </c>
      <c r="B525" s="139">
        <v>7480</v>
      </c>
      <c r="C525" s="139">
        <v>837030</v>
      </c>
      <c r="D525" s="139">
        <v>788070</v>
      </c>
      <c r="E525" s="139">
        <v>654500</v>
      </c>
      <c r="F525" s="139">
        <v>624500</v>
      </c>
      <c r="G525" s="139">
        <v>594500</v>
      </c>
      <c r="H525" s="139">
        <v>564500</v>
      </c>
      <c r="I525" s="139">
        <v>534500</v>
      </c>
      <c r="J525" s="139">
        <v>504500</v>
      </c>
      <c r="K525" s="139">
        <v>475940</v>
      </c>
      <c r="L525" s="139">
        <v>457190</v>
      </c>
      <c r="M525" s="139">
        <v>438440</v>
      </c>
    </row>
    <row r="526" spans="1:13" ht="15" customHeight="1">
      <c r="A526" s="139">
        <v>7480</v>
      </c>
      <c r="B526" s="139">
        <v>7500</v>
      </c>
      <c r="C526" s="139">
        <v>841570</v>
      </c>
      <c r="D526" s="139">
        <v>792580</v>
      </c>
      <c r="E526" s="139">
        <v>658720</v>
      </c>
      <c r="F526" s="139">
        <v>628720</v>
      </c>
      <c r="G526" s="139">
        <v>598720</v>
      </c>
      <c r="H526" s="139">
        <v>568720</v>
      </c>
      <c r="I526" s="139">
        <v>538720</v>
      </c>
      <c r="J526" s="139">
        <v>508720</v>
      </c>
      <c r="K526" s="139">
        <v>478720</v>
      </c>
      <c r="L526" s="139">
        <v>459830</v>
      </c>
      <c r="M526" s="139">
        <v>441080</v>
      </c>
    </row>
    <row r="527" spans="1:13" ht="15" customHeight="1">
      <c r="A527" s="139">
        <v>7500</v>
      </c>
      <c r="B527" s="139">
        <v>7520</v>
      </c>
      <c r="C527" s="139">
        <v>846100</v>
      </c>
      <c r="D527" s="139">
        <v>797090</v>
      </c>
      <c r="E527" s="139">
        <v>662950</v>
      </c>
      <c r="F527" s="139">
        <v>632950</v>
      </c>
      <c r="G527" s="139">
        <v>602950</v>
      </c>
      <c r="H527" s="139">
        <v>572950</v>
      </c>
      <c r="I527" s="139">
        <v>542950</v>
      </c>
      <c r="J527" s="139">
        <v>512950</v>
      </c>
      <c r="K527" s="139">
        <v>482950</v>
      </c>
      <c r="L527" s="139">
        <v>462470</v>
      </c>
      <c r="M527" s="139">
        <v>443720</v>
      </c>
    </row>
    <row r="528" spans="1:13" ht="15" customHeight="1">
      <c r="A528" s="139">
        <v>7520</v>
      </c>
      <c r="B528" s="139">
        <v>7540</v>
      </c>
      <c r="C528" s="139">
        <v>850640</v>
      </c>
      <c r="D528" s="139">
        <v>801600</v>
      </c>
      <c r="E528" s="139">
        <v>667170</v>
      </c>
      <c r="F528" s="139">
        <v>637170</v>
      </c>
      <c r="G528" s="139">
        <v>607170</v>
      </c>
      <c r="H528" s="139">
        <v>577170</v>
      </c>
      <c r="I528" s="139">
        <v>547170</v>
      </c>
      <c r="J528" s="139">
        <v>517170</v>
      </c>
      <c r="K528" s="139">
        <v>487170</v>
      </c>
      <c r="L528" s="139">
        <v>465110</v>
      </c>
      <c r="M528" s="139">
        <v>446360</v>
      </c>
    </row>
    <row r="529" spans="1:13" ht="15" customHeight="1">
      <c r="A529" s="139">
        <v>7540</v>
      </c>
      <c r="B529" s="139">
        <v>7560</v>
      </c>
      <c r="C529" s="139">
        <v>855180</v>
      </c>
      <c r="D529" s="139">
        <v>806120</v>
      </c>
      <c r="E529" s="139">
        <v>671400</v>
      </c>
      <c r="F529" s="139">
        <v>641400</v>
      </c>
      <c r="G529" s="139">
        <v>611400</v>
      </c>
      <c r="H529" s="139">
        <v>581400</v>
      </c>
      <c r="I529" s="139">
        <v>551400</v>
      </c>
      <c r="J529" s="139">
        <v>521400</v>
      </c>
      <c r="K529" s="139">
        <v>491400</v>
      </c>
      <c r="L529" s="139">
        <v>467750</v>
      </c>
      <c r="M529" s="139">
        <v>449000</v>
      </c>
    </row>
    <row r="530" spans="1:13" ht="15" customHeight="1">
      <c r="A530" s="139">
        <v>7560</v>
      </c>
      <c r="B530" s="139">
        <v>7580</v>
      </c>
      <c r="C530" s="139">
        <v>859710</v>
      </c>
      <c r="D530" s="139">
        <v>810630</v>
      </c>
      <c r="E530" s="139">
        <v>675620</v>
      </c>
      <c r="F530" s="139">
        <v>645620</v>
      </c>
      <c r="G530" s="139">
        <v>615620</v>
      </c>
      <c r="H530" s="139">
        <v>585620</v>
      </c>
      <c r="I530" s="139">
        <v>555620</v>
      </c>
      <c r="J530" s="139">
        <v>525620</v>
      </c>
      <c r="K530" s="139">
        <v>495620</v>
      </c>
      <c r="L530" s="139">
        <v>470390</v>
      </c>
      <c r="M530" s="139">
        <v>451640</v>
      </c>
    </row>
    <row r="531" spans="1:13" ht="15" customHeight="1">
      <c r="A531" s="139">
        <v>7580</v>
      </c>
      <c r="B531" s="139">
        <v>7600</v>
      </c>
      <c r="C531" s="139">
        <v>864250</v>
      </c>
      <c r="D531" s="139">
        <v>815140</v>
      </c>
      <c r="E531" s="139">
        <v>679840</v>
      </c>
      <c r="F531" s="139">
        <v>649840</v>
      </c>
      <c r="G531" s="139">
        <v>619840</v>
      </c>
      <c r="H531" s="139">
        <v>589840</v>
      </c>
      <c r="I531" s="139">
        <v>559840</v>
      </c>
      <c r="J531" s="139">
        <v>529840</v>
      </c>
      <c r="K531" s="139">
        <v>499840</v>
      </c>
      <c r="L531" s="139">
        <v>473030</v>
      </c>
      <c r="M531" s="139">
        <v>454280</v>
      </c>
    </row>
    <row r="532" spans="1:13" ht="15" customHeight="1">
      <c r="A532" s="139">
        <v>7600</v>
      </c>
      <c r="B532" s="139">
        <v>7620</v>
      </c>
      <c r="C532" s="139">
        <v>868780</v>
      </c>
      <c r="D532" s="139">
        <v>819650</v>
      </c>
      <c r="E532" s="139">
        <v>684070</v>
      </c>
      <c r="F532" s="139">
        <v>654070</v>
      </c>
      <c r="G532" s="139">
        <v>624070</v>
      </c>
      <c r="H532" s="139">
        <v>594070</v>
      </c>
      <c r="I532" s="139">
        <v>564070</v>
      </c>
      <c r="J532" s="139">
        <v>534070</v>
      </c>
      <c r="K532" s="139">
        <v>504070</v>
      </c>
      <c r="L532" s="139">
        <v>475670</v>
      </c>
      <c r="M532" s="139">
        <v>456920</v>
      </c>
    </row>
    <row r="533" spans="1:13" ht="15" customHeight="1">
      <c r="A533" s="139">
        <v>7620</v>
      </c>
      <c r="B533" s="139">
        <v>7640</v>
      </c>
      <c r="C533" s="139">
        <v>873320</v>
      </c>
      <c r="D533" s="139">
        <v>824160</v>
      </c>
      <c r="E533" s="139">
        <v>688290</v>
      </c>
      <c r="F533" s="139">
        <v>658290</v>
      </c>
      <c r="G533" s="139">
        <v>628290</v>
      </c>
      <c r="H533" s="139">
        <v>598290</v>
      </c>
      <c r="I533" s="139">
        <v>568290</v>
      </c>
      <c r="J533" s="139">
        <v>538290</v>
      </c>
      <c r="K533" s="139">
        <v>508290</v>
      </c>
      <c r="L533" s="139">
        <v>478310</v>
      </c>
      <c r="M533" s="139">
        <v>459560</v>
      </c>
    </row>
    <row r="534" spans="1:13" ht="15" customHeight="1">
      <c r="A534" s="139">
        <v>7640</v>
      </c>
      <c r="B534" s="139">
        <v>7660</v>
      </c>
      <c r="C534" s="139">
        <v>877860</v>
      </c>
      <c r="D534" s="139">
        <v>828680</v>
      </c>
      <c r="E534" s="139">
        <v>692520</v>
      </c>
      <c r="F534" s="139">
        <v>662520</v>
      </c>
      <c r="G534" s="139">
        <v>632520</v>
      </c>
      <c r="H534" s="139">
        <v>602520</v>
      </c>
      <c r="I534" s="139">
        <v>572520</v>
      </c>
      <c r="J534" s="139">
        <v>542520</v>
      </c>
      <c r="K534" s="139">
        <v>512520</v>
      </c>
      <c r="L534" s="139">
        <v>482520</v>
      </c>
      <c r="M534" s="139">
        <v>462200</v>
      </c>
    </row>
    <row r="535" spans="1:13" ht="15" customHeight="1">
      <c r="A535" s="139">
        <v>7660</v>
      </c>
      <c r="B535" s="139">
        <v>7680</v>
      </c>
      <c r="C535" s="139">
        <v>882390</v>
      </c>
      <c r="D535" s="139">
        <v>833190</v>
      </c>
      <c r="E535" s="139">
        <v>696740</v>
      </c>
      <c r="F535" s="139">
        <v>666740</v>
      </c>
      <c r="G535" s="139">
        <v>636740</v>
      </c>
      <c r="H535" s="139">
        <v>606740</v>
      </c>
      <c r="I535" s="139">
        <v>576740</v>
      </c>
      <c r="J535" s="139">
        <v>546740</v>
      </c>
      <c r="K535" s="139">
        <v>516740</v>
      </c>
      <c r="L535" s="139">
        <v>486740</v>
      </c>
      <c r="M535" s="139">
        <v>464840</v>
      </c>
    </row>
    <row r="536" spans="1:13" ht="15" customHeight="1">
      <c r="A536" s="139">
        <v>7680</v>
      </c>
      <c r="B536" s="139">
        <v>7700</v>
      </c>
      <c r="C536" s="139">
        <v>886930</v>
      </c>
      <c r="D536" s="139">
        <v>837700</v>
      </c>
      <c r="E536" s="139">
        <v>700960</v>
      </c>
      <c r="F536" s="139">
        <v>670960</v>
      </c>
      <c r="G536" s="139">
        <v>640960</v>
      </c>
      <c r="H536" s="139">
        <v>610960</v>
      </c>
      <c r="I536" s="139">
        <v>580960</v>
      </c>
      <c r="J536" s="139">
        <v>550960</v>
      </c>
      <c r="K536" s="139">
        <v>520960</v>
      </c>
      <c r="L536" s="139">
        <v>490960</v>
      </c>
      <c r="M536" s="139">
        <v>467480</v>
      </c>
    </row>
    <row r="537" spans="1:13" ht="15" customHeight="1">
      <c r="A537" s="139">
        <v>7700</v>
      </c>
      <c r="B537" s="139">
        <v>7720</v>
      </c>
      <c r="C537" s="139">
        <v>891460</v>
      </c>
      <c r="D537" s="139">
        <v>842210</v>
      </c>
      <c r="E537" s="139">
        <v>705190</v>
      </c>
      <c r="F537" s="139">
        <v>675190</v>
      </c>
      <c r="G537" s="139">
        <v>645190</v>
      </c>
      <c r="H537" s="139">
        <v>615190</v>
      </c>
      <c r="I537" s="139">
        <v>585190</v>
      </c>
      <c r="J537" s="139">
        <v>555190</v>
      </c>
      <c r="K537" s="139">
        <v>525190</v>
      </c>
      <c r="L537" s="139">
        <v>495190</v>
      </c>
      <c r="M537" s="139">
        <v>470120</v>
      </c>
    </row>
    <row r="538" spans="1:13" ht="15" customHeight="1">
      <c r="A538" s="139">
        <v>7720</v>
      </c>
      <c r="B538" s="139">
        <v>7740</v>
      </c>
      <c r="C538" s="139">
        <v>896000</v>
      </c>
      <c r="D538" s="139">
        <v>846720</v>
      </c>
      <c r="E538" s="139">
        <v>709410</v>
      </c>
      <c r="F538" s="139">
        <v>679410</v>
      </c>
      <c r="G538" s="139">
        <v>649410</v>
      </c>
      <c r="H538" s="139">
        <v>619410</v>
      </c>
      <c r="I538" s="139">
        <v>589410</v>
      </c>
      <c r="J538" s="139">
        <v>559410</v>
      </c>
      <c r="K538" s="139">
        <v>529410</v>
      </c>
      <c r="L538" s="139">
        <v>499410</v>
      </c>
      <c r="M538" s="139">
        <v>472760</v>
      </c>
    </row>
    <row r="539" spans="1:13" ht="15" customHeight="1">
      <c r="A539" s="139">
        <v>7740</v>
      </c>
      <c r="B539" s="139">
        <v>7760</v>
      </c>
      <c r="C539" s="139">
        <v>900540</v>
      </c>
      <c r="D539" s="139">
        <v>851240</v>
      </c>
      <c r="E539" s="139">
        <v>713640</v>
      </c>
      <c r="F539" s="139">
        <v>683640</v>
      </c>
      <c r="G539" s="139">
        <v>653640</v>
      </c>
      <c r="H539" s="139">
        <v>623640</v>
      </c>
      <c r="I539" s="139">
        <v>593640</v>
      </c>
      <c r="J539" s="139">
        <v>563640</v>
      </c>
      <c r="K539" s="139">
        <v>533640</v>
      </c>
      <c r="L539" s="139">
        <v>503640</v>
      </c>
      <c r="M539" s="139">
        <v>475400</v>
      </c>
    </row>
    <row r="540" spans="1:13" ht="15" customHeight="1">
      <c r="A540" s="139">
        <v>7760</v>
      </c>
      <c r="B540" s="139">
        <v>7780</v>
      </c>
      <c r="C540" s="139">
        <v>905070</v>
      </c>
      <c r="D540" s="139">
        <v>855750</v>
      </c>
      <c r="E540" s="139">
        <v>717860</v>
      </c>
      <c r="F540" s="139">
        <v>687860</v>
      </c>
      <c r="G540" s="139">
        <v>657860</v>
      </c>
      <c r="H540" s="139">
        <v>627860</v>
      </c>
      <c r="I540" s="139">
        <v>597860</v>
      </c>
      <c r="J540" s="139">
        <v>567860</v>
      </c>
      <c r="K540" s="139">
        <v>537860</v>
      </c>
      <c r="L540" s="139">
        <v>507860</v>
      </c>
      <c r="M540" s="139">
        <v>478040</v>
      </c>
    </row>
    <row r="541" spans="1:13" ht="15" customHeight="1">
      <c r="A541" s="139">
        <v>7780</v>
      </c>
      <c r="B541" s="139">
        <v>7800</v>
      </c>
      <c r="C541" s="139">
        <v>909610</v>
      </c>
      <c r="D541" s="139">
        <v>860260</v>
      </c>
      <c r="E541" s="139">
        <v>722080</v>
      </c>
      <c r="F541" s="139">
        <v>692080</v>
      </c>
      <c r="G541" s="139">
        <v>662080</v>
      </c>
      <c r="H541" s="139">
        <v>632080</v>
      </c>
      <c r="I541" s="139">
        <v>602080</v>
      </c>
      <c r="J541" s="139">
        <v>572080</v>
      </c>
      <c r="K541" s="139">
        <v>542080</v>
      </c>
      <c r="L541" s="139">
        <v>512080</v>
      </c>
      <c r="M541" s="139">
        <v>482080</v>
      </c>
    </row>
    <row r="542" spans="1:13" ht="15" customHeight="1">
      <c r="A542" s="139">
        <v>7800</v>
      </c>
      <c r="B542" s="139">
        <v>7820</v>
      </c>
      <c r="C542" s="139">
        <v>914140</v>
      </c>
      <c r="D542" s="139">
        <v>864770</v>
      </c>
      <c r="E542" s="139">
        <v>726310</v>
      </c>
      <c r="F542" s="139">
        <v>696310</v>
      </c>
      <c r="G542" s="139">
        <v>666310</v>
      </c>
      <c r="H542" s="139">
        <v>636310</v>
      </c>
      <c r="I542" s="139">
        <v>606310</v>
      </c>
      <c r="J542" s="139">
        <v>576310</v>
      </c>
      <c r="K542" s="139">
        <v>546310</v>
      </c>
      <c r="L542" s="139">
        <v>516310</v>
      </c>
      <c r="M542" s="139">
        <v>486310</v>
      </c>
    </row>
    <row r="543" spans="1:13" ht="15" customHeight="1">
      <c r="A543" s="139">
        <v>7820</v>
      </c>
      <c r="B543" s="139">
        <v>7840</v>
      </c>
      <c r="C543" s="139">
        <v>918680</v>
      </c>
      <c r="D543" s="139">
        <v>869280</v>
      </c>
      <c r="E543" s="139">
        <v>730530</v>
      </c>
      <c r="F543" s="139">
        <v>700530</v>
      </c>
      <c r="G543" s="139">
        <v>670530</v>
      </c>
      <c r="H543" s="139">
        <v>640530</v>
      </c>
      <c r="I543" s="139">
        <v>610530</v>
      </c>
      <c r="J543" s="139">
        <v>580530</v>
      </c>
      <c r="K543" s="139">
        <v>550530</v>
      </c>
      <c r="L543" s="139">
        <v>520530</v>
      </c>
      <c r="M543" s="139">
        <v>490530</v>
      </c>
    </row>
    <row r="544" spans="1:13" ht="15" customHeight="1">
      <c r="A544" s="139">
        <v>7840</v>
      </c>
      <c r="B544" s="139">
        <v>7860</v>
      </c>
      <c r="C544" s="139">
        <v>923220</v>
      </c>
      <c r="D544" s="139">
        <v>873800</v>
      </c>
      <c r="E544" s="139">
        <v>734760</v>
      </c>
      <c r="F544" s="139">
        <v>704760</v>
      </c>
      <c r="G544" s="139">
        <v>674760</v>
      </c>
      <c r="H544" s="139">
        <v>644760</v>
      </c>
      <c r="I544" s="139">
        <v>614760</v>
      </c>
      <c r="J544" s="139">
        <v>584760</v>
      </c>
      <c r="K544" s="139">
        <v>554760</v>
      </c>
      <c r="L544" s="139">
        <v>524760</v>
      </c>
      <c r="M544" s="139">
        <v>494760</v>
      </c>
    </row>
    <row r="545" spans="1:13" ht="15" customHeight="1">
      <c r="A545" s="139">
        <v>7860</v>
      </c>
      <c r="B545" s="139">
        <v>7880</v>
      </c>
      <c r="C545" s="139">
        <v>927750</v>
      </c>
      <c r="D545" s="139">
        <v>878310</v>
      </c>
      <c r="E545" s="139">
        <v>738980</v>
      </c>
      <c r="F545" s="139">
        <v>708980</v>
      </c>
      <c r="G545" s="139">
        <v>678980</v>
      </c>
      <c r="H545" s="139">
        <v>648980</v>
      </c>
      <c r="I545" s="139">
        <v>618980</v>
      </c>
      <c r="J545" s="139">
        <v>588980</v>
      </c>
      <c r="K545" s="139">
        <v>558980</v>
      </c>
      <c r="L545" s="139">
        <v>528980</v>
      </c>
      <c r="M545" s="139">
        <v>498980</v>
      </c>
    </row>
    <row r="546" spans="1:13" ht="15" customHeight="1">
      <c r="A546" s="139">
        <v>7880</v>
      </c>
      <c r="B546" s="139">
        <v>7900</v>
      </c>
      <c r="C546" s="139">
        <v>932290</v>
      </c>
      <c r="D546" s="139">
        <v>882820</v>
      </c>
      <c r="E546" s="139">
        <v>743200</v>
      </c>
      <c r="F546" s="139">
        <v>713200</v>
      </c>
      <c r="G546" s="139">
        <v>683200</v>
      </c>
      <c r="H546" s="139">
        <v>653200</v>
      </c>
      <c r="I546" s="139">
        <v>623200</v>
      </c>
      <c r="J546" s="139">
        <v>593200</v>
      </c>
      <c r="K546" s="139">
        <v>563200</v>
      </c>
      <c r="L546" s="139">
        <v>533200</v>
      </c>
      <c r="M546" s="139">
        <v>503200</v>
      </c>
    </row>
    <row r="547" spans="1:13" ht="15" customHeight="1">
      <c r="A547" s="139">
        <v>7900</v>
      </c>
      <c r="B547" s="139">
        <v>7920</v>
      </c>
      <c r="C547" s="139">
        <v>936820</v>
      </c>
      <c r="D547" s="139">
        <v>887330</v>
      </c>
      <c r="E547" s="139">
        <v>747430</v>
      </c>
      <c r="F547" s="139">
        <v>717430</v>
      </c>
      <c r="G547" s="139">
        <v>687430</v>
      </c>
      <c r="H547" s="139">
        <v>657430</v>
      </c>
      <c r="I547" s="139">
        <v>627430</v>
      </c>
      <c r="J547" s="139">
        <v>597430</v>
      </c>
      <c r="K547" s="139">
        <v>567430</v>
      </c>
      <c r="L547" s="139">
        <v>537430</v>
      </c>
      <c r="M547" s="139">
        <v>507430</v>
      </c>
    </row>
    <row r="548" spans="1:13" ht="15" customHeight="1">
      <c r="A548" s="139">
        <v>7920</v>
      </c>
      <c r="B548" s="139">
        <v>7940</v>
      </c>
      <c r="C548" s="139">
        <v>941360</v>
      </c>
      <c r="D548" s="139">
        <v>891840</v>
      </c>
      <c r="E548" s="139">
        <v>751650</v>
      </c>
      <c r="F548" s="139">
        <v>721650</v>
      </c>
      <c r="G548" s="139">
        <v>691650</v>
      </c>
      <c r="H548" s="139">
        <v>661650</v>
      </c>
      <c r="I548" s="139">
        <v>631650</v>
      </c>
      <c r="J548" s="139">
        <v>601650</v>
      </c>
      <c r="K548" s="139">
        <v>571650</v>
      </c>
      <c r="L548" s="139">
        <v>541650</v>
      </c>
      <c r="M548" s="139">
        <v>511650</v>
      </c>
    </row>
    <row r="549" spans="1:13" ht="15" customHeight="1">
      <c r="A549" s="139">
        <v>7940</v>
      </c>
      <c r="B549" s="139">
        <v>7960</v>
      </c>
      <c r="C549" s="139">
        <v>945900</v>
      </c>
      <c r="D549" s="139">
        <v>896360</v>
      </c>
      <c r="E549" s="139">
        <v>755880</v>
      </c>
      <c r="F549" s="139">
        <v>725880</v>
      </c>
      <c r="G549" s="139">
        <v>695880</v>
      </c>
      <c r="H549" s="139">
        <v>665880</v>
      </c>
      <c r="I549" s="139">
        <v>635880</v>
      </c>
      <c r="J549" s="139">
        <v>605880</v>
      </c>
      <c r="K549" s="139">
        <v>575880</v>
      </c>
      <c r="L549" s="139">
        <v>545880</v>
      </c>
      <c r="M549" s="139">
        <v>515880</v>
      </c>
    </row>
    <row r="550" spans="1:13" ht="15" customHeight="1">
      <c r="A550" s="139">
        <v>7960</v>
      </c>
      <c r="B550" s="139">
        <v>7980</v>
      </c>
      <c r="C550" s="139">
        <v>950430</v>
      </c>
      <c r="D550" s="139">
        <v>900870</v>
      </c>
      <c r="E550" s="139">
        <v>760100</v>
      </c>
      <c r="F550" s="139">
        <v>730100</v>
      </c>
      <c r="G550" s="139">
        <v>700100</v>
      </c>
      <c r="H550" s="139">
        <v>670100</v>
      </c>
      <c r="I550" s="139">
        <v>640100</v>
      </c>
      <c r="J550" s="139">
        <v>610100</v>
      </c>
      <c r="K550" s="139">
        <v>580100</v>
      </c>
      <c r="L550" s="139">
        <v>550100</v>
      </c>
      <c r="M550" s="139">
        <v>520100</v>
      </c>
    </row>
    <row r="551" spans="1:13" ht="15" customHeight="1">
      <c r="A551" s="139">
        <v>7980</v>
      </c>
      <c r="B551" s="139">
        <v>8000</v>
      </c>
      <c r="C551" s="139">
        <v>954970</v>
      </c>
      <c r="D551" s="139">
        <v>905380</v>
      </c>
      <c r="E551" s="139">
        <v>764320</v>
      </c>
      <c r="F551" s="139">
        <v>734320</v>
      </c>
      <c r="G551" s="139">
        <v>704320</v>
      </c>
      <c r="H551" s="139">
        <v>674320</v>
      </c>
      <c r="I551" s="139">
        <v>644320</v>
      </c>
      <c r="J551" s="139">
        <v>614320</v>
      </c>
      <c r="K551" s="139">
        <v>584320</v>
      </c>
      <c r="L551" s="139">
        <v>554320</v>
      </c>
      <c r="M551" s="139">
        <v>524320</v>
      </c>
    </row>
    <row r="552" spans="1:13" ht="15" customHeight="1">
      <c r="A552" s="139">
        <v>8000</v>
      </c>
      <c r="B552" s="139">
        <v>8020</v>
      </c>
      <c r="C552" s="139">
        <v>959500</v>
      </c>
      <c r="D552" s="139">
        <v>909890</v>
      </c>
      <c r="E552" s="139">
        <v>768550</v>
      </c>
      <c r="F552" s="139">
        <v>738550</v>
      </c>
      <c r="G552" s="139">
        <v>708550</v>
      </c>
      <c r="H552" s="139">
        <v>678550</v>
      </c>
      <c r="I552" s="139">
        <v>648550</v>
      </c>
      <c r="J552" s="139">
        <v>618550</v>
      </c>
      <c r="K552" s="139">
        <v>588550</v>
      </c>
      <c r="L552" s="139">
        <v>558550</v>
      </c>
      <c r="M552" s="139">
        <v>528550</v>
      </c>
    </row>
    <row r="553" spans="1:13" ht="15" customHeight="1">
      <c r="A553" s="139">
        <v>8020</v>
      </c>
      <c r="B553" s="139">
        <v>8040</v>
      </c>
      <c r="C553" s="139">
        <v>964040</v>
      </c>
      <c r="D553" s="139">
        <v>914400</v>
      </c>
      <c r="E553" s="139">
        <v>772770</v>
      </c>
      <c r="F553" s="139">
        <v>742770</v>
      </c>
      <c r="G553" s="139">
        <v>712770</v>
      </c>
      <c r="H553" s="139">
        <v>682770</v>
      </c>
      <c r="I553" s="139">
        <v>652770</v>
      </c>
      <c r="J553" s="139">
        <v>622770</v>
      </c>
      <c r="K553" s="139">
        <v>592770</v>
      </c>
      <c r="L553" s="139">
        <v>562770</v>
      </c>
      <c r="M553" s="139">
        <v>532770</v>
      </c>
    </row>
    <row r="554" spans="1:13" ht="15" customHeight="1">
      <c r="A554" s="139">
        <v>8040</v>
      </c>
      <c r="B554" s="139">
        <v>8060</v>
      </c>
      <c r="C554" s="139">
        <v>968580</v>
      </c>
      <c r="D554" s="139">
        <v>918920</v>
      </c>
      <c r="E554" s="139">
        <v>777000</v>
      </c>
      <c r="F554" s="139">
        <v>747000</v>
      </c>
      <c r="G554" s="139">
        <v>717000</v>
      </c>
      <c r="H554" s="139">
        <v>687000</v>
      </c>
      <c r="I554" s="139">
        <v>657000</v>
      </c>
      <c r="J554" s="139">
        <v>627000</v>
      </c>
      <c r="K554" s="139">
        <v>597000</v>
      </c>
      <c r="L554" s="139">
        <v>567000</v>
      </c>
      <c r="M554" s="139">
        <v>537000</v>
      </c>
    </row>
    <row r="555" spans="1:13" ht="15" customHeight="1">
      <c r="A555" s="139">
        <v>8060</v>
      </c>
      <c r="B555" s="139">
        <v>8080</v>
      </c>
      <c r="C555" s="139">
        <v>973110</v>
      </c>
      <c r="D555" s="139">
        <v>923430</v>
      </c>
      <c r="E555" s="139">
        <v>781220</v>
      </c>
      <c r="F555" s="139">
        <v>751220</v>
      </c>
      <c r="G555" s="139">
        <v>721220</v>
      </c>
      <c r="H555" s="139">
        <v>691220</v>
      </c>
      <c r="I555" s="139">
        <v>661220</v>
      </c>
      <c r="J555" s="139">
        <v>631220</v>
      </c>
      <c r="K555" s="139">
        <v>601220</v>
      </c>
      <c r="L555" s="139">
        <v>571220</v>
      </c>
      <c r="M555" s="139">
        <v>541220</v>
      </c>
    </row>
    <row r="556" spans="1:13" ht="15" customHeight="1">
      <c r="A556" s="139">
        <v>8080</v>
      </c>
      <c r="B556" s="139">
        <v>8100</v>
      </c>
      <c r="C556" s="139">
        <v>977650</v>
      </c>
      <c r="D556" s="139">
        <v>927940</v>
      </c>
      <c r="E556" s="139">
        <v>785440</v>
      </c>
      <c r="F556" s="139">
        <v>755440</v>
      </c>
      <c r="G556" s="139">
        <v>725440</v>
      </c>
      <c r="H556" s="139">
        <v>695440</v>
      </c>
      <c r="I556" s="139">
        <v>665440</v>
      </c>
      <c r="J556" s="139">
        <v>635440</v>
      </c>
      <c r="K556" s="139">
        <v>605440</v>
      </c>
      <c r="L556" s="139">
        <v>575440</v>
      </c>
      <c r="M556" s="139">
        <v>545440</v>
      </c>
    </row>
    <row r="557" spans="1:13" ht="15" customHeight="1">
      <c r="A557" s="139">
        <v>8100</v>
      </c>
      <c r="B557" s="139">
        <v>8120</v>
      </c>
      <c r="C557" s="139">
        <v>982180</v>
      </c>
      <c r="D557" s="139">
        <v>932450</v>
      </c>
      <c r="E557" s="139">
        <v>789670</v>
      </c>
      <c r="F557" s="139">
        <v>759670</v>
      </c>
      <c r="G557" s="139">
        <v>729670</v>
      </c>
      <c r="H557" s="139">
        <v>699670</v>
      </c>
      <c r="I557" s="139">
        <v>669670</v>
      </c>
      <c r="J557" s="139">
        <v>639670</v>
      </c>
      <c r="K557" s="139">
        <v>609670</v>
      </c>
      <c r="L557" s="139">
        <v>579670</v>
      </c>
      <c r="M557" s="139">
        <v>549670</v>
      </c>
    </row>
    <row r="558" spans="1:13" ht="15" customHeight="1">
      <c r="A558" s="139">
        <v>8120</v>
      </c>
      <c r="B558" s="139">
        <v>8140</v>
      </c>
      <c r="C558" s="139">
        <v>986720</v>
      </c>
      <c r="D558" s="139">
        <v>936960</v>
      </c>
      <c r="E558" s="139">
        <v>793890</v>
      </c>
      <c r="F558" s="139">
        <v>763890</v>
      </c>
      <c r="G558" s="139">
        <v>733890</v>
      </c>
      <c r="H558" s="139">
        <v>703890</v>
      </c>
      <c r="I558" s="139">
        <v>673890</v>
      </c>
      <c r="J558" s="139">
        <v>643890</v>
      </c>
      <c r="K558" s="139">
        <v>613890</v>
      </c>
      <c r="L558" s="139">
        <v>583890</v>
      </c>
      <c r="M558" s="139">
        <v>553890</v>
      </c>
    </row>
    <row r="559" spans="1:13" ht="15" customHeight="1">
      <c r="A559" s="139">
        <v>8140</v>
      </c>
      <c r="B559" s="139">
        <v>8160</v>
      </c>
      <c r="C559" s="139">
        <v>991260</v>
      </c>
      <c r="D559" s="139">
        <v>941480</v>
      </c>
      <c r="E559" s="139">
        <v>798120</v>
      </c>
      <c r="F559" s="139">
        <v>768120</v>
      </c>
      <c r="G559" s="139">
        <v>738120</v>
      </c>
      <c r="H559" s="139">
        <v>708120</v>
      </c>
      <c r="I559" s="139">
        <v>678120</v>
      </c>
      <c r="J559" s="139">
        <v>648120</v>
      </c>
      <c r="K559" s="139">
        <v>618120</v>
      </c>
      <c r="L559" s="139">
        <v>588120</v>
      </c>
      <c r="M559" s="139">
        <v>558120</v>
      </c>
    </row>
    <row r="560" spans="1:13" ht="15" customHeight="1">
      <c r="A560" s="139">
        <v>8160</v>
      </c>
      <c r="B560" s="139">
        <v>8180</v>
      </c>
      <c r="C560" s="139">
        <v>995790</v>
      </c>
      <c r="D560" s="139">
        <v>945990</v>
      </c>
      <c r="E560" s="139">
        <v>802340</v>
      </c>
      <c r="F560" s="139">
        <v>772340</v>
      </c>
      <c r="G560" s="139">
        <v>742340</v>
      </c>
      <c r="H560" s="139">
        <v>712340</v>
      </c>
      <c r="I560" s="139">
        <v>682340</v>
      </c>
      <c r="J560" s="139">
        <v>652340</v>
      </c>
      <c r="K560" s="139">
        <v>622340</v>
      </c>
      <c r="L560" s="139">
        <v>592340</v>
      </c>
      <c r="M560" s="139">
        <v>562340</v>
      </c>
    </row>
    <row r="561" spans="1:13" ht="15" customHeight="1">
      <c r="A561" s="139">
        <v>8180</v>
      </c>
      <c r="B561" s="139">
        <v>8200</v>
      </c>
      <c r="C561" s="139">
        <v>1000330</v>
      </c>
      <c r="D561" s="139">
        <v>950500</v>
      </c>
      <c r="E561" s="139">
        <v>806560</v>
      </c>
      <c r="F561" s="139">
        <v>776560</v>
      </c>
      <c r="G561" s="139">
        <v>746560</v>
      </c>
      <c r="H561" s="139">
        <v>716560</v>
      </c>
      <c r="I561" s="139">
        <v>686560</v>
      </c>
      <c r="J561" s="139">
        <v>656560</v>
      </c>
      <c r="K561" s="139">
        <v>626560</v>
      </c>
      <c r="L561" s="139">
        <v>596560</v>
      </c>
      <c r="M561" s="139">
        <v>566560</v>
      </c>
    </row>
    <row r="562" spans="1:13" ht="15" customHeight="1">
      <c r="A562" s="139">
        <v>8200</v>
      </c>
      <c r="B562" s="139">
        <v>8220</v>
      </c>
      <c r="C562" s="139">
        <v>1004860</v>
      </c>
      <c r="D562" s="139">
        <v>955010</v>
      </c>
      <c r="E562" s="139">
        <v>810790</v>
      </c>
      <c r="F562" s="139">
        <v>780790</v>
      </c>
      <c r="G562" s="139">
        <v>750790</v>
      </c>
      <c r="H562" s="139">
        <v>720790</v>
      </c>
      <c r="I562" s="139">
        <v>690790</v>
      </c>
      <c r="J562" s="139">
        <v>660790</v>
      </c>
      <c r="K562" s="139">
        <v>630790</v>
      </c>
      <c r="L562" s="139">
        <v>600790</v>
      </c>
      <c r="M562" s="139">
        <v>570790</v>
      </c>
    </row>
    <row r="563" spans="1:13" ht="15" customHeight="1">
      <c r="A563" s="139">
        <v>8220</v>
      </c>
      <c r="B563" s="139">
        <v>8240</v>
      </c>
      <c r="C563" s="139">
        <v>1009400</v>
      </c>
      <c r="D563" s="139">
        <v>959520</v>
      </c>
      <c r="E563" s="139">
        <v>815010</v>
      </c>
      <c r="F563" s="139">
        <v>785010</v>
      </c>
      <c r="G563" s="139">
        <v>755010</v>
      </c>
      <c r="H563" s="139">
        <v>725010</v>
      </c>
      <c r="I563" s="139">
        <v>695010</v>
      </c>
      <c r="J563" s="139">
        <v>665010</v>
      </c>
      <c r="K563" s="139">
        <v>635010</v>
      </c>
      <c r="L563" s="139">
        <v>605010</v>
      </c>
      <c r="M563" s="139">
        <v>575010</v>
      </c>
    </row>
    <row r="564" spans="1:13" ht="15" customHeight="1">
      <c r="A564" s="139">
        <v>8240</v>
      </c>
      <c r="B564" s="139">
        <v>8260</v>
      </c>
      <c r="C564" s="139">
        <v>1013940</v>
      </c>
      <c r="D564" s="139">
        <v>964040</v>
      </c>
      <c r="E564" s="139">
        <v>819240</v>
      </c>
      <c r="F564" s="139">
        <v>789240</v>
      </c>
      <c r="G564" s="139">
        <v>759240</v>
      </c>
      <c r="H564" s="139">
        <v>729240</v>
      </c>
      <c r="I564" s="139">
        <v>699240</v>
      </c>
      <c r="J564" s="139">
        <v>669240</v>
      </c>
      <c r="K564" s="139">
        <v>639240</v>
      </c>
      <c r="L564" s="139">
        <v>609240</v>
      </c>
      <c r="M564" s="139">
        <v>579240</v>
      </c>
    </row>
    <row r="565" spans="1:13" ht="15" customHeight="1">
      <c r="A565" s="139">
        <v>8260</v>
      </c>
      <c r="B565" s="139">
        <v>8280</v>
      </c>
      <c r="C565" s="139">
        <v>1018470</v>
      </c>
      <c r="D565" s="139">
        <v>968550</v>
      </c>
      <c r="E565" s="139">
        <v>823460</v>
      </c>
      <c r="F565" s="139">
        <v>793460</v>
      </c>
      <c r="G565" s="139">
        <v>763460</v>
      </c>
      <c r="H565" s="139">
        <v>733460</v>
      </c>
      <c r="I565" s="139">
        <v>703460</v>
      </c>
      <c r="J565" s="139">
        <v>673460</v>
      </c>
      <c r="K565" s="139">
        <v>643460</v>
      </c>
      <c r="L565" s="139">
        <v>613460</v>
      </c>
      <c r="M565" s="139">
        <v>583460</v>
      </c>
    </row>
    <row r="566" spans="1:13" ht="15" customHeight="1">
      <c r="A566" s="139">
        <v>8280</v>
      </c>
      <c r="B566" s="139">
        <v>8300</v>
      </c>
      <c r="C566" s="139">
        <v>1023010</v>
      </c>
      <c r="D566" s="139">
        <v>973060</v>
      </c>
      <c r="E566" s="139">
        <v>827680</v>
      </c>
      <c r="F566" s="139">
        <v>797680</v>
      </c>
      <c r="G566" s="139">
        <v>767680</v>
      </c>
      <c r="H566" s="139">
        <v>737680</v>
      </c>
      <c r="I566" s="139">
        <v>707680</v>
      </c>
      <c r="J566" s="139">
        <v>677680</v>
      </c>
      <c r="K566" s="139">
        <v>647680</v>
      </c>
      <c r="L566" s="139">
        <v>617680</v>
      </c>
      <c r="M566" s="139">
        <v>587680</v>
      </c>
    </row>
    <row r="567" spans="1:13" ht="15" customHeight="1">
      <c r="A567" s="139">
        <v>8300</v>
      </c>
      <c r="B567" s="139">
        <v>8320</v>
      </c>
      <c r="C567" s="139">
        <v>1027540</v>
      </c>
      <c r="D567" s="139">
        <v>977570</v>
      </c>
      <c r="E567" s="139">
        <v>831910</v>
      </c>
      <c r="F567" s="139">
        <v>801910</v>
      </c>
      <c r="G567" s="139">
        <v>771910</v>
      </c>
      <c r="H567" s="139">
        <v>741910</v>
      </c>
      <c r="I567" s="139">
        <v>711910</v>
      </c>
      <c r="J567" s="139">
        <v>681910</v>
      </c>
      <c r="K567" s="139">
        <v>651910</v>
      </c>
      <c r="L567" s="139">
        <v>621910</v>
      </c>
      <c r="M567" s="139">
        <v>591910</v>
      </c>
    </row>
    <row r="568" spans="1:13" ht="15" customHeight="1">
      <c r="A568" s="139">
        <v>8320</v>
      </c>
      <c r="B568" s="139">
        <v>8340</v>
      </c>
      <c r="C568" s="139">
        <v>1032080</v>
      </c>
      <c r="D568" s="139">
        <v>982080</v>
      </c>
      <c r="E568" s="139">
        <v>836130</v>
      </c>
      <c r="F568" s="139">
        <v>806130</v>
      </c>
      <c r="G568" s="139">
        <v>776130</v>
      </c>
      <c r="H568" s="139">
        <v>746130</v>
      </c>
      <c r="I568" s="139">
        <v>716130</v>
      </c>
      <c r="J568" s="139">
        <v>686130</v>
      </c>
      <c r="K568" s="139">
        <v>656130</v>
      </c>
      <c r="L568" s="139">
        <v>626130</v>
      </c>
      <c r="M568" s="139">
        <v>596130</v>
      </c>
    </row>
    <row r="569" spans="1:13" ht="15" customHeight="1">
      <c r="A569" s="139">
        <v>8340</v>
      </c>
      <c r="B569" s="139">
        <v>8360</v>
      </c>
      <c r="C569" s="139">
        <v>1036740</v>
      </c>
      <c r="D569" s="139">
        <v>986720</v>
      </c>
      <c r="E569" s="139">
        <v>840480</v>
      </c>
      <c r="F569" s="139">
        <v>810480</v>
      </c>
      <c r="G569" s="139">
        <v>780480</v>
      </c>
      <c r="H569" s="139">
        <v>750480</v>
      </c>
      <c r="I569" s="139">
        <v>720480</v>
      </c>
      <c r="J569" s="139">
        <v>690480</v>
      </c>
      <c r="K569" s="139">
        <v>660480</v>
      </c>
      <c r="L569" s="139">
        <v>630480</v>
      </c>
      <c r="M569" s="139">
        <v>600480</v>
      </c>
    </row>
    <row r="570" spans="1:13" ht="15" customHeight="1">
      <c r="A570" s="139">
        <v>8360</v>
      </c>
      <c r="B570" s="139">
        <v>8380</v>
      </c>
      <c r="C570" s="139">
        <v>1041420</v>
      </c>
      <c r="D570" s="139">
        <v>991370</v>
      </c>
      <c r="E570" s="139">
        <v>844840</v>
      </c>
      <c r="F570" s="139">
        <v>814840</v>
      </c>
      <c r="G570" s="139">
        <v>784840</v>
      </c>
      <c r="H570" s="139">
        <v>754840</v>
      </c>
      <c r="I570" s="139">
        <v>724840</v>
      </c>
      <c r="J570" s="139">
        <v>694840</v>
      </c>
      <c r="K570" s="139">
        <v>664840</v>
      </c>
      <c r="L570" s="139">
        <v>634840</v>
      </c>
      <c r="M570" s="139">
        <v>604840</v>
      </c>
    </row>
    <row r="571" spans="1:13" ht="15" customHeight="1">
      <c r="A571" s="139">
        <v>8380</v>
      </c>
      <c r="B571" s="139">
        <v>8400</v>
      </c>
      <c r="C571" s="139">
        <v>1046100</v>
      </c>
      <c r="D571" s="139">
        <v>996030</v>
      </c>
      <c r="E571" s="139">
        <v>849210</v>
      </c>
      <c r="F571" s="139">
        <v>819210</v>
      </c>
      <c r="G571" s="139">
        <v>789210</v>
      </c>
      <c r="H571" s="139">
        <v>759210</v>
      </c>
      <c r="I571" s="139">
        <v>729210</v>
      </c>
      <c r="J571" s="139">
        <v>699210</v>
      </c>
      <c r="K571" s="139">
        <v>669210</v>
      </c>
      <c r="L571" s="139">
        <v>639210</v>
      </c>
      <c r="M571" s="139">
        <v>609210</v>
      </c>
    </row>
    <row r="572" spans="1:13" ht="15" customHeight="1">
      <c r="A572" s="139">
        <v>8400</v>
      </c>
      <c r="B572" s="139">
        <v>8420</v>
      </c>
      <c r="C572" s="139">
        <v>1050780</v>
      </c>
      <c r="D572" s="139">
        <v>1000680</v>
      </c>
      <c r="E572" s="139">
        <v>853580</v>
      </c>
      <c r="F572" s="139">
        <v>823580</v>
      </c>
      <c r="G572" s="139">
        <v>793580</v>
      </c>
      <c r="H572" s="139">
        <v>763580</v>
      </c>
      <c r="I572" s="139">
        <v>733580</v>
      </c>
      <c r="J572" s="139">
        <v>703580</v>
      </c>
      <c r="K572" s="139">
        <v>673580</v>
      </c>
      <c r="L572" s="139">
        <v>643580</v>
      </c>
      <c r="M572" s="139">
        <v>613580</v>
      </c>
    </row>
    <row r="573" spans="1:13" ht="15" customHeight="1">
      <c r="A573" s="139">
        <v>8420</v>
      </c>
      <c r="B573" s="139">
        <v>8440</v>
      </c>
      <c r="C573" s="139">
        <v>1055460</v>
      </c>
      <c r="D573" s="139">
        <v>1005340</v>
      </c>
      <c r="E573" s="139">
        <v>857950</v>
      </c>
      <c r="F573" s="139">
        <v>827950</v>
      </c>
      <c r="G573" s="139">
        <v>797950</v>
      </c>
      <c r="H573" s="139">
        <v>767950</v>
      </c>
      <c r="I573" s="139">
        <v>737950</v>
      </c>
      <c r="J573" s="139">
        <v>707950</v>
      </c>
      <c r="K573" s="139">
        <v>677950</v>
      </c>
      <c r="L573" s="139">
        <v>647950</v>
      </c>
      <c r="M573" s="139">
        <v>617950</v>
      </c>
    </row>
    <row r="574" spans="1:13" ht="15" customHeight="1">
      <c r="A574" s="139">
        <v>8440</v>
      </c>
      <c r="B574" s="139">
        <v>8460</v>
      </c>
      <c r="C574" s="139">
        <v>1060140</v>
      </c>
      <c r="D574" s="139">
        <v>1010000</v>
      </c>
      <c r="E574" s="139">
        <v>862320</v>
      </c>
      <c r="F574" s="139">
        <v>832320</v>
      </c>
      <c r="G574" s="139">
        <v>802320</v>
      </c>
      <c r="H574" s="139">
        <v>772320</v>
      </c>
      <c r="I574" s="139">
        <v>742320</v>
      </c>
      <c r="J574" s="139">
        <v>712320</v>
      </c>
      <c r="K574" s="139">
        <v>682320</v>
      </c>
      <c r="L574" s="139">
        <v>652320</v>
      </c>
      <c r="M574" s="139">
        <v>622320</v>
      </c>
    </row>
    <row r="575" spans="1:13" ht="15" customHeight="1">
      <c r="A575" s="139">
        <v>8460</v>
      </c>
      <c r="B575" s="139">
        <v>8480</v>
      </c>
      <c r="C575" s="139">
        <v>1064820</v>
      </c>
      <c r="D575" s="139">
        <v>1014650</v>
      </c>
      <c r="E575" s="139">
        <v>866680</v>
      </c>
      <c r="F575" s="139">
        <v>836680</v>
      </c>
      <c r="G575" s="139">
        <v>806680</v>
      </c>
      <c r="H575" s="139">
        <v>776680</v>
      </c>
      <c r="I575" s="139">
        <v>746680</v>
      </c>
      <c r="J575" s="139">
        <v>716680</v>
      </c>
      <c r="K575" s="139">
        <v>686680</v>
      </c>
      <c r="L575" s="139">
        <v>656680</v>
      </c>
      <c r="M575" s="139">
        <v>626680</v>
      </c>
    </row>
    <row r="576" spans="1:13" ht="15" customHeight="1">
      <c r="A576" s="139">
        <v>8480</v>
      </c>
      <c r="B576" s="139">
        <v>8500</v>
      </c>
      <c r="C576" s="139">
        <v>1069500</v>
      </c>
      <c r="D576" s="139">
        <v>1019310</v>
      </c>
      <c r="E576" s="139">
        <v>871050</v>
      </c>
      <c r="F576" s="139">
        <v>841050</v>
      </c>
      <c r="G576" s="139">
        <v>811050</v>
      </c>
      <c r="H576" s="139">
        <v>781050</v>
      </c>
      <c r="I576" s="139">
        <v>751050</v>
      </c>
      <c r="J576" s="139">
        <v>721050</v>
      </c>
      <c r="K576" s="139">
        <v>691050</v>
      </c>
      <c r="L576" s="139">
        <v>661050</v>
      </c>
      <c r="M576" s="139">
        <v>631050</v>
      </c>
    </row>
    <row r="577" spans="1:13" ht="15" customHeight="1">
      <c r="A577" s="139">
        <v>8500</v>
      </c>
      <c r="B577" s="139">
        <v>8520</v>
      </c>
      <c r="C577" s="139">
        <v>1074180</v>
      </c>
      <c r="D577" s="139">
        <v>1023960</v>
      </c>
      <c r="E577" s="139">
        <v>875420</v>
      </c>
      <c r="F577" s="139">
        <v>845420</v>
      </c>
      <c r="G577" s="139">
        <v>815420</v>
      </c>
      <c r="H577" s="139">
        <v>785420</v>
      </c>
      <c r="I577" s="139">
        <v>755420</v>
      </c>
      <c r="J577" s="139">
        <v>725420</v>
      </c>
      <c r="K577" s="139">
        <v>695420</v>
      </c>
      <c r="L577" s="139">
        <v>665420</v>
      </c>
      <c r="M577" s="139">
        <v>635420</v>
      </c>
    </row>
    <row r="578" spans="1:13" ht="15" customHeight="1">
      <c r="A578" s="139">
        <v>8520</v>
      </c>
      <c r="B578" s="139">
        <v>8540</v>
      </c>
      <c r="C578" s="139">
        <v>1078860</v>
      </c>
      <c r="D578" s="139">
        <v>1028620</v>
      </c>
      <c r="E578" s="139">
        <v>879790</v>
      </c>
      <c r="F578" s="139">
        <v>849790</v>
      </c>
      <c r="G578" s="139">
        <v>819790</v>
      </c>
      <c r="H578" s="139">
        <v>789790</v>
      </c>
      <c r="I578" s="139">
        <v>759790</v>
      </c>
      <c r="J578" s="139">
        <v>729790</v>
      </c>
      <c r="K578" s="139">
        <v>699790</v>
      </c>
      <c r="L578" s="139">
        <v>669790</v>
      </c>
      <c r="M578" s="139">
        <v>639790</v>
      </c>
    </row>
    <row r="579" spans="1:13" ht="15" customHeight="1">
      <c r="A579" s="139">
        <v>8540</v>
      </c>
      <c r="B579" s="139">
        <v>8560</v>
      </c>
      <c r="C579" s="139">
        <v>1083540</v>
      </c>
      <c r="D579" s="139">
        <v>1033280</v>
      </c>
      <c r="E579" s="139">
        <v>884160</v>
      </c>
      <c r="F579" s="139">
        <v>854160</v>
      </c>
      <c r="G579" s="139">
        <v>824160</v>
      </c>
      <c r="H579" s="139">
        <v>794160</v>
      </c>
      <c r="I579" s="139">
        <v>764160</v>
      </c>
      <c r="J579" s="139">
        <v>734160</v>
      </c>
      <c r="K579" s="139">
        <v>704160</v>
      </c>
      <c r="L579" s="139">
        <v>674160</v>
      </c>
      <c r="M579" s="139">
        <v>644160</v>
      </c>
    </row>
    <row r="580" spans="1:13" ht="15" customHeight="1">
      <c r="A580" s="139">
        <v>8560</v>
      </c>
      <c r="B580" s="139">
        <v>8580</v>
      </c>
      <c r="C580" s="139">
        <v>1088220</v>
      </c>
      <c r="D580" s="139">
        <v>1037930</v>
      </c>
      <c r="E580" s="139">
        <v>888520</v>
      </c>
      <c r="F580" s="139">
        <v>858520</v>
      </c>
      <c r="G580" s="139">
        <v>828520</v>
      </c>
      <c r="H580" s="139">
        <v>798520</v>
      </c>
      <c r="I580" s="139">
        <v>768520</v>
      </c>
      <c r="J580" s="139">
        <v>738520</v>
      </c>
      <c r="K580" s="139">
        <v>708520</v>
      </c>
      <c r="L580" s="139">
        <v>678520</v>
      </c>
      <c r="M580" s="139">
        <v>648520</v>
      </c>
    </row>
    <row r="581" spans="1:13" ht="15" customHeight="1">
      <c r="A581" s="139">
        <v>8580</v>
      </c>
      <c r="B581" s="139">
        <v>8600</v>
      </c>
      <c r="C581" s="139">
        <v>1092900</v>
      </c>
      <c r="D581" s="139">
        <v>1042590</v>
      </c>
      <c r="E581" s="139">
        <v>892890</v>
      </c>
      <c r="F581" s="139">
        <v>862890</v>
      </c>
      <c r="G581" s="139">
        <v>832890</v>
      </c>
      <c r="H581" s="139">
        <v>802890</v>
      </c>
      <c r="I581" s="139">
        <v>772890</v>
      </c>
      <c r="J581" s="139">
        <v>742890</v>
      </c>
      <c r="K581" s="139">
        <v>712890</v>
      </c>
      <c r="L581" s="139">
        <v>682890</v>
      </c>
      <c r="M581" s="139">
        <v>652890</v>
      </c>
    </row>
    <row r="582" spans="1:13" ht="15" customHeight="1">
      <c r="A582" s="139">
        <v>8600</v>
      </c>
      <c r="B582" s="139">
        <v>8620</v>
      </c>
      <c r="C582" s="139">
        <v>1097580</v>
      </c>
      <c r="D582" s="139">
        <v>1047240</v>
      </c>
      <c r="E582" s="139">
        <v>897260</v>
      </c>
      <c r="F582" s="139">
        <v>867260</v>
      </c>
      <c r="G582" s="139">
        <v>837260</v>
      </c>
      <c r="H582" s="139">
        <v>807260</v>
      </c>
      <c r="I582" s="139">
        <v>777260</v>
      </c>
      <c r="J582" s="139">
        <v>747260</v>
      </c>
      <c r="K582" s="139">
        <v>717260</v>
      </c>
      <c r="L582" s="139">
        <v>687260</v>
      </c>
      <c r="M582" s="139">
        <v>657260</v>
      </c>
    </row>
    <row r="583" spans="1:13" ht="15" customHeight="1">
      <c r="A583" s="139">
        <v>8620</v>
      </c>
      <c r="B583" s="139">
        <v>8640</v>
      </c>
      <c r="C583" s="139">
        <v>1102260</v>
      </c>
      <c r="D583" s="139">
        <v>1051900</v>
      </c>
      <c r="E583" s="139">
        <v>901630</v>
      </c>
      <c r="F583" s="139">
        <v>871630</v>
      </c>
      <c r="G583" s="139">
        <v>841630</v>
      </c>
      <c r="H583" s="139">
        <v>811630</v>
      </c>
      <c r="I583" s="139">
        <v>781630</v>
      </c>
      <c r="J583" s="139">
        <v>751630</v>
      </c>
      <c r="K583" s="139">
        <v>721630</v>
      </c>
      <c r="L583" s="139">
        <v>691630</v>
      </c>
      <c r="M583" s="139">
        <v>661630</v>
      </c>
    </row>
    <row r="584" spans="1:13" ht="15" customHeight="1">
      <c r="A584" s="139">
        <v>8640</v>
      </c>
      <c r="B584" s="139">
        <v>8660</v>
      </c>
      <c r="C584" s="139">
        <v>1106940</v>
      </c>
      <c r="D584" s="139">
        <v>1056560</v>
      </c>
      <c r="E584" s="139">
        <v>906000</v>
      </c>
      <c r="F584" s="139">
        <v>876000</v>
      </c>
      <c r="G584" s="139">
        <v>846000</v>
      </c>
      <c r="H584" s="139">
        <v>816000</v>
      </c>
      <c r="I584" s="139">
        <v>786000</v>
      </c>
      <c r="J584" s="139">
        <v>756000</v>
      </c>
      <c r="K584" s="139">
        <v>726000</v>
      </c>
      <c r="L584" s="139">
        <v>696000</v>
      </c>
      <c r="M584" s="139">
        <v>666000</v>
      </c>
    </row>
    <row r="585" spans="1:13" ht="15" customHeight="1">
      <c r="A585" s="139">
        <v>8660</v>
      </c>
      <c r="B585" s="139">
        <v>8680</v>
      </c>
      <c r="C585" s="139">
        <v>1111620</v>
      </c>
      <c r="D585" s="139">
        <v>1061210</v>
      </c>
      <c r="E585" s="139">
        <v>910360</v>
      </c>
      <c r="F585" s="139">
        <v>880360</v>
      </c>
      <c r="G585" s="139">
        <v>850360</v>
      </c>
      <c r="H585" s="139">
        <v>820360</v>
      </c>
      <c r="I585" s="139">
        <v>790360</v>
      </c>
      <c r="J585" s="139">
        <v>760360</v>
      </c>
      <c r="K585" s="139">
        <v>730360</v>
      </c>
      <c r="L585" s="139">
        <v>700360</v>
      </c>
      <c r="M585" s="139">
        <v>670360</v>
      </c>
    </row>
    <row r="586" spans="1:13" ht="15" customHeight="1">
      <c r="A586" s="139">
        <v>8680</v>
      </c>
      <c r="B586" s="139">
        <v>8700</v>
      </c>
      <c r="C586" s="139">
        <v>1116300</v>
      </c>
      <c r="D586" s="139">
        <v>1065870</v>
      </c>
      <c r="E586" s="139">
        <v>914730</v>
      </c>
      <c r="F586" s="139">
        <v>884730</v>
      </c>
      <c r="G586" s="139">
        <v>854730</v>
      </c>
      <c r="H586" s="139">
        <v>824730</v>
      </c>
      <c r="I586" s="139">
        <v>794730</v>
      </c>
      <c r="J586" s="139">
        <v>764730</v>
      </c>
      <c r="K586" s="139">
        <v>734730</v>
      </c>
      <c r="L586" s="139">
        <v>704730</v>
      </c>
      <c r="M586" s="139">
        <v>674730</v>
      </c>
    </row>
    <row r="587" spans="1:13" ht="15" customHeight="1">
      <c r="A587" s="139">
        <v>8700</v>
      </c>
      <c r="B587" s="139">
        <v>8720</v>
      </c>
      <c r="C587" s="139">
        <v>1120980</v>
      </c>
      <c r="D587" s="139">
        <v>1070520</v>
      </c>
      <c r="E587" s="139">
        <v>919100</v>
      </c>
      <c r="F587" s="139">
        <v>889100</v>
      </c>
      <c r="G587" s="139">
        <v>859100</v>
      </c>
      <c r="H587" s="139">
        <v>829100</v>
      </c>
      <c r="I587" s="139">
        <v>799100</v>
      </c>
      <c r="J587" s="139">
        <v>769100</v>
      </c>
      <c r="K587" s="139">
        <v>739100</v>
      </c>
      <c r="L587" s="139">
        <v>709100</v>
      </c>
      <c r="M587" s="139">
        <v>679100</v>
      </c>
    </row>
    <row r="588" spans="1:13" ht="15" customHeight="1">
      <c r="A588" s="139">
        <v>8720</v>
      </c>
      <c r="B588" s="139">
        <v>8740</v>
      </c>
      <c r="C588" s="139">
        <v>1125660</v>
      </c>
      <c r="D588" s="139">
        <v>1075180</v>
      </c>
      <c r="E588" s="139">
        <v>923470</v>
      </c>
      <c r="F588" s="139">
        <v>893470</v>
      </c>
      <c r="G588" s="139">
        <v>863470</v>
      </c>
      <c r="H588" s="139">
        <v>833470</v>
      </c>
      <c r="I588" s="139">
        <v>803470</v>
      </c>
      <c r="J588" s="139">
        <v>773470</v>
      </c>
      <c r="K588" s="139">
        <v>743470</v>
      </c>
      <c r="L588" s="139">
        <v>713470</v>
      </c>
      <c r="M588" s="139">
        <v>683470</v>
      </c>
    </row>
    <row r="589" spans="1:13" ht="15" customHeight="1">
      <c r="A589" s="139">
        <v>8740</v>
      </c>
      <c r="B589" s="139">
        <v>8760</v>
      </c>
      <c r="C589" s="139">
        <v>1130340</v>
      </c>
      <c r="D589" s="139">
        <v>1079840</v>
      </c>
      <c r="E589" s="139">
        <v>927840</v>
      </c>
      <c r="F589" s="139">
        <v>897840</v>
      </c>
      <c r="G589" s="139">
        <v>867840</v>
      </c>
      <c r="H589" s="139">
        <v>837840</v>
      </c>
      <c r="I589" s="139">
        <v>807840</v>
      </c>
      <c r="J589" s="139">
        <v>777840</v>
      </c>
      <c r="K589" s="139">
        <v>747840</v>
      </c>
      <c r="L589" s="139">
        <v>717840</v>
      </c>
      <c r="M589" s="139">
        <v>687840</v>
      </c>
    </row>
    <row r="590" spans="1:13" ht="15" customHeight="1">
      <c r="A590" s="139">
        <v>8760</v>
      </c>
      <c r="B590" s="139">
        <v>8780</v>
      </c>
      <c r="C590" s="139">
        <v>1135020</v>
      </c>
      <c r="D590" s="139">
        <v>1084490</v>
      </c>
      <c r="E590" s="139">
        <v>932200</v>
      </c>
      <c r="F590" s="139">
        <v>902200</v>
      </c>
      <c r="G590" s="139">
        <v>872200</v>
      </c>
      <c r="H590" s="139">
        <v>842200</v>
      </c>
      <c r="I590" s="139">
        <v>812200</v>
      </c>
      <c r="J590" s="139">
        <v>782200</v>
      </c>
      <c r="K590" s="139">
        <v>752200</v>
      </c>
      <c r="L590" s="139">
        <v>722200</v>
      </c>
      <c r="M590" s="139">
        <v>692200</v>
      </c>
    </row>
    <row r="591" spans="1:13" ht="15" customHeight="1">
      <c r="A591" s="139">
        <v>8780</v>
      </c>
      <c r="B591" s="139">
        <v>8800</v>
      </c>
      <c r="C591" s="139">
        <v>1139700</v>
      </c>
      <c r="D591" s="139">
        <v>1089150</v>
      </c>
      <c r="E591" s="139">
        <v>936570</v>
      </c>
      <c r="F591" s="139">
        <v>906570</v>
      </c>
      <c r="G591" s="139">
        <v>876570</v>
      </c>
      <c r="H591" s="139">
        <v>846570</v>
      </c>
      <c r="I591" s="139">
        <v>816570</v>
      </c>
      <c r="J591" s="139">
        <v>786570</v>
      </c>
      <c r="K591" s="139">
        <v>756570</v>
      </c>
      <c r="L591" s="139">
        <v>726570</v>
      </c>
      <c r="M591" s="139">
        <v>696570</v>
      </c>
    </row>
    <row r="592" spans="1:13" ht="15" customHeight="1">
      <c r="A592" s="139">
        <v>8800</v>
      </c>
      <c r="B592" s="139">
        <v>8820</v>
      </c>
      <c r="C592" s="139">
        <v>1144380</v>
      </c>
      <c r="D592" s="139">
        <v>1093800</v>
      </c>
      <c r="E592" s="139">
        <v>940940</v>
      </c>
      <c r="F592" s="139">
        <v>910940</v>
      </c>
      <c r="G592" s="139">
        <v>880940</v>
      </c>
      <c r="H592" s="139">
        <v>850940</v>
      </c>
      <c r="I592" s="139">
        <v>820940</v>
      </c>
      <c r="J592" s="139">
        <v>790940</v>
      </c>
      <c r="K592" s="139">
        <v>760940</v>
      </c>
      <c r="L592" s="139">
        <v>730940</v>
      </c>
      <c r="M592" s="139">
        <v>700940</v>
      </c>
    </row>
    <row r="593" spans="1:13" ht="15" customHeight="1">
      <c r="A593" s="139">
        <v>8820</v>
      </c>
      <c r="B593" s="139">
        <v>8840</v>
      </c>
      <c r="C593" s="139">
        <v>1149060</v>
      </c>
      <c r="D593" s="139">
        <v>1098460</v>
      </c>
      <c r="E593" s="139">
        <v>945310</v>
      </c>
      <c r="F593" s="139">
        <v>915310</v>
      </c>
      <c r="G593" s="139">
        <v>885310</v>
      </c>
      <c r="H593" s="139">
        <v>855310</v>
      </c>
      <c r="I593" s="139">
        <v>825310</v>
      </c>
      <c r="J593" s="139">
        <v>795310</v>
      </c>
      <c r="K593" s="139">
        <v>765310</v>
      </c>
      <c r="L593" s="139">
        <v>735310</v>
      </c>
      <c r="M593" s="139">
        <v>705310</v>
      </c>
    </row>
    <row r="594" spans="1:13" ht="15" customHeight="1">
      <c r="A594" s="139">
        <v>8840</v>
      </c>
      <c r="B594" s="139">
        <v>8860</v>
      </c>
      <c r="C594" s="139">
        <v>1153740</v>
      </c>
      <c r="D594" s="139">
        <v>1103120</v>
      </c>
      <c r="E594" s="139">
        <v>949680</v>
      </c>
      <c r="F594" s="139">
        <v>919680</v>
      </c>
      <c r="G594" s="139">
        <v>889680</v>
      </c>
      <c r="H594" s="139">
        <v>859680</v>
      </c>
      <c r="I594" s="139">
        <v>829680</v>
      </c>
      <c r="J594" s="139">
        <v>799680</v>
      </c>
      <c r="K594" s="139">
        <v>769680</v>
      </c>
      <c r="L594" s="139">
        <v>739680</v>
      </c>
      <c r="M594" s="139">
        <v>709680</v>
      </c>
    </row>
    <row r="595" spans="1:13" ht="15" customHeight="1">
      <c r="A595" s="139">
        <v>8860</v>
      </c>
      <c r="B595" s="139">
        <v>8880</v>
      </c>
      <c r="C595" s="139">
        <v>1158420</v>
      </c>
      <c r="D595" s="139">
        <v>1107770</v>
      </c>
      <c r="E595" s="139">
        <v>954040</v>
      </c>
      <c r="F595" s="139">
        <v>924040</v>
      </c>
      <c r="G595" s="139">
        <v>894040</v>
      </c>
      <c r="H595" s="139">
        <v>864040</v>
      </c>
      <c r="I595" s="139">
        <v>834040</v>
      </c>
      <c r="J595" s="139">
        <v>804040</v>
      </c>
      <c r="K595" s="139">
        <v>774040</v>
      </c>
      <c r="L595" s="139">
        <v>744040</v>
      </c>
      <c r="M595" s="139">
        <v>714040</v>
      </c>
    </row>
    <row r="596" spans="1:13" ht="15" customHeight="1">
      <c r="A596" s="139">
        <v>8880</v>
      </c>
      <c r="B596" s="139">
        <v>8900</v>
      </c>
      <c r="C596" s="139">
        <v>1163100</v>
      </c>
      <c r="D596" s="139">
        <v>1112430</v>
      </c>
      <c r="E596" s="139">
        <v>958410</v>
      </c>
      <c r="F596" s="139">
        <v>928410</v>
      </c>
      <c r="G596" s="139">
        <v>898410</v>
      </c>
      <c r="H596" s="139">
        <v>868410</v>
      </c>
      <c r="I596" s="139">
        <v>838410</v>
      </c>
      <c r="J596" s="139">
        <v>808410</v>
      </c>
      <c r="K596" s="139">
        <v>778410</v>
      </c>
      <c r="L596" s="139">
        <v>748410</v>
      </c>
      <c r="M596" s="139">
        <v>718410</v>
      </c>
    </row>
    <row r="597" spans="1:13" ht="15" customHeight="1">
      <c r="A597" s="139">
        <v>8900</v>
      </c>
      <c r="B597" s="139">
        <v>8920</v>
      </c>
      <c r="C597" s="139">
        <v>1167780</v>
      </c>
      <c r="D597" s="139">
        <v>1117080</v>
      </c>
      <c r="E597" s="139">
        <v>962780</v>
      </c>
      <c r="F597" s="139">
        <v>932780</v>
      </c>
      <c r="G597" s="139">
        <v>902780</v>
      </c>
      <c r="H597" s="139">
        <v>872780</v>
      </c>
      <c r="I597" s="139">
        <v>842780</v>
      </c>
      <c r="J597" s="139">
        <v>812780</v>
      </c>
      <c r="K597" s="139">
        <v>782780</v>
      </c>
      <c r="L597" s="139">
        <v>752780</v>
      </c>
      <c r="M597" s="139">
        <v>722780</v>
      </c>
    </row>
    <row r="598" spans="1:13" ht="15" customHeight="1">
      <c r="A598" s="139">
        <v>8920</v>
      </c>
      <c r="B598" s="139">
        <v>8940</v>
      </c>
      <c r="C598" s="139">
        <v>1172460</v>
      </c>
      <c r="D598" s="139">
        <v>1121740</v>
      </c>
      <c r="E598" s="139">
        <v>967150</v>
      </c>
      <c r="F598" s="139">
        <v>937150</v>
      </c>
      <c r="G598" s="139">
        <v>907150</v>
      </c>
      <c r="H598" s="139">
        <v>877150</v>
      </c>
      <c r="I598" s="139">
        <v>847150</v>
      </c>
      <c r="J598" s="139">
        <v>817150</v>
      </c>
      <c r="K598" s="139">
        <v>787150</v>
      </c>
      <c r="L598" s="139">
        <v>757150</v>
      </c>
      <c r="M598" s="139">
        <v>727150</v>
      </c>
    </row>
    <row r="599" spans="1:13" ht="15" customHeight="1">
      <c r="A599" s="139">
        <v>8940</v>
      </c>
      <c r="B599" s="139">
        <v>8960</v>
      </c>
      <c r="C599" s="139">
        <v>1177140</v>
      </c>
      <c r="D599" s="139">
        <v>1126400</v>
      </c>
      <c r="E599" s="139">
        <v>971520</v>
      </c>
      <c r="F599" s="139">
        <v>941520</v>
      </c>
      <c r="G599" s="139">
        <v>911520</v>
      </c>
      <c r="H599" s="139">
        <v>881520</v>
      </c>
      <c r="I599" s="139">
        <v>851520</v>
      </c>
      <c r="J599" s="139">
        <v>821520</v>
      </c>
      <c r="K599" s="139">
        <v>791520</v>
      </c>
      <c r="L599" s="139">
        <v>761520</v>
      </c>
      <c r="M599" s="139">
        <v>731520</v>
      </c>
    </row>
    <row r="600" spans="1:13" ht="15" customHeight="1">
      <c r="A600" s="139">
        <v>8960</v>
      </c>
      <c r="B600" s="139">
        <v>8980</v>
      </c>
      <c r="C600" s="139">
        <v>1181820</v>
      </c>
      <c r="D600" s="139">
        <v>1131050</v>
      </c>
      <c r="E600" s="139">
        <v>975880</v>
      </c>
      <c r="F600" s="139">
        <v>945880</v>
      </c>
      <c r="G600" s="139">
        <v>915880</v>
      </c>
      <c r="H600" s="139">
        <v>885880</v>
      </c>
      <c r="I600" s="139">
        <v>855880</v>
      </c>
      <c r="J600" s="139">
        <v>825880</v>
      </c>
      <c r="K600" s="139">
        <v>795880</v>
      </c>
      <c r="L600" s="139">
        <v>765880</v>
      </c>
      <c r="M600" s="139">
        <v>735880</v>
      </c>
    </row>
    <row r="601" spans="1:13" ht="15" customHeight="1">
      <c r="A601" s="139">
        <v>8980</v>
      </c>
      <c r="B601" s="139">
        <v>9000</v>
      </c>
      <c r="C601" s="139">
        <v>1186500</v>
      </c>
      <c r="D601" s="139">
        <v>1135710</v>
      </c>
      <c r="E601" s="139">
        <v>980250</v>
      </c>
      <c r="F601" s="139">
        <v>950250</v>
      </c>
      <c r="G601" s="139">
        <v>920250</v>
      </c>
      <c r="H601" s="139">
        <v>890250</v>
      </c>
      <c r="I601" s="139">
        <v>860250</v>
      </c>
      <c r="J601" s="139">
        <v>830250</v>
      </c>
      <c r="K601" s="139">
        <v>800250</v>
      </c>
      <c r="L601" s="139">
        <v>770250</v>
      </c>
      <c r="M601" s="139">
        <v>740250</v>
      </c>
    </row>
    <row r="602" spans="1:13" ht="15" customHeight="1">
      <c r="A602" s="139">
        <v>9000</v>
      </c>
      <c r="B602" s="139">
        <v>9020</v>
      </c>
      <c r="C602" s="139">
        <v>1191180</v>
      </c>
      <c r="D602" s="139">
        <v>1140360</v>
      </c>
      <c r="E602" s="139">
        <v>984620</v>
      </c>
      <c r="F602" s="139">
        <v>954620</v>
      </c>
      <c r="G602" s="139">
        <v>924620</v>
      </c>
      <c r="H602" s="139">
        <v>894620</v>
      </c>
      <c r="I602" s="139">
        <v>864620</v>
      </c>
      <c r="J602" s="139">
        <v>834620</v>
      </c>
      <c r="K602" s="139">
        <v>804620</v>
      </c>
      <c r="L602" s="139">
        <v>774620</v>
      </c>
      <c r="M602" s="139">
        <v>744620</v>
      </c>
    </row>
    <row r="603" spans="1:13" ht="15" customHeight="1">
      <c r="A603" s="139">
        <v>9020</v>
      </c>
      <c r="B603" s="139">
        <v>9040</v>
      </c>
      <c r="C603" s="139">
        <v>1195860</v>
      </c>
      <c r="D603" s="139">
        <v>1145020</v>
      </c>
      <c r="E603" s="139">
        <v>988990</v>
      </c>
      <c r="F603" s="139">
        <v>958990</v>
      </c>
      <c r="G603" s="139">
        <v>928990</v>
      </c>
      <c r="H603" s="139">
        <v>898990</v>
      </c>
      <c r="I603" s="139">
        <v>868990</v>
      </c>
      <c r="J603" s="139">
        <v>838990</v>
      </c>
      <c r="K603" s="139">
        <v>808990</v>
      </c>
      <c r="L603" s="139">
        <v>778990</v>
      </c>
      <c r="M603" s="139">
        <v>748990</v>
      </c>
    </row>
    <row r="604" spans="1:13" ht="15" customHeight="1">
      <c r="A604" s="139">
        <v>9040</v>
      </c>
      <c r="B604" s="139">
        <v>9060</v>
      </c>
      <c r="C604" s="139">
        <v>1200540</v>
      </c>
      <c r="D604" s="139">
        <v>1149680</v>
      </c>
      <c r="E604" s="139">
        <v>993360</v>
      </c>
      <c r="F604" s="139">
        <v>963360</v>
      </c>
      <c r="G604" s="139">
        <v>933360</v>
      </c>
      <c r="H604" s="139">
        <v>903360</v>
      </c>
      <c r="I604" s="139">
        <v>873360</v>
      </c>
      <c r="J604" s="139">
        <v>843360</v>
      </c>
      <c r="K604" s="139">
        <v>813360</v>
      </c>
      <c r="L604" s="139">
        <v>783360</v>
      </c>
      <c r="M604" s="139">
        <v>753360</v>
      </c>
    </row>
    <row r="605" spans="1:13" ht="15" customHeight="1">
      <c r="A605" s="139">
        <v>9060</v>
      </c>
      <c r="B605" s="139">
        <v>9080</v>
      </c>
      <c r="C605" s="139">
        <v>1205220</v>
      </c>
      <c r="D605" s="139">
        <v>1154330</v>
      </c>
      <c r="E605" s="139">
        <v>997720</v>
      </c>
      <c r="F605" s="139">
        <v>967720</v>
      </c>
      <c r="G605" s="139">
        <v>937720</v>
      </c>
      <c r="H605" s="139">
        <v>907720</v>
      </c>
      <c r="I605" s="139">
        <v>877720</v>
      </c>
      <c r="J605" s="139">
        <v>847720</v>
      </c>
      <c r="K605" s="139">
        <v>817720</v>
      </c>
      <c r="L605" s="139">
        <v>787720</v>
      </c>
      <c r="M605" s="139">
        <v>757720</v>
      </c>
    </row>
    <row r="606" spans="1:13" ht="15" customHeight="1">
      <c r="A606" s="139">
        <v>9080</v>
      </c>
      <c r="B606" s="139">
        <v>9100</v>
      </c>
      <c r="C606" s="139">
        <v>1209900</v>
      </c>
      <c r="D606" s="139">
        <v>1158990</v>
      </c>
      <c r="E606" s="139">
        <v>1002090</v>
      </c>
      <c r="F606" s="139">
        <v>972090</v>
      </c>
      <c r="G606" s="139">
        <v>942090</v>
      </c>
      <c r="H606" s="139">
        <v>912090</v>
      </c>
      <c r="I606" s="139">
        <v>882090</v>
      </c>
      <c r="J606" s="139">
        <v>852090</v>
      </c>
      <c r="K606" s="139">
        <v>822090</v>
      </c>
      <c r="L606" s="139">
        <v>792090</v>
      </c>
      <c r="M606" s="139">
        <v>762090</v>
      </c>
    </row>
    <row r="607" spans="1:13" ht="15" customHeight="1">
      <c r="A607" s="139">
        <v>9100</v>
      </c>
      <c r="B607" s="139">
        <v>9120</v>
      </c>
      <c r="C607" s="139">
        <v>1214580</v>
      </c>
      <c r="D607" s="139">
        <v>1163640</v>
      </c>
      <c r="E607" s="139">
        <v>1006460</v>
      </c>
      <c r="F607" s="139">
        <v>976460</v>
      </c>
      <c r="G607" s="139">
        <v>946460</v>
      </c>
      <c r="H607" s="139">
        <v>916460</v>
      </c>
      <c r="I607" s="139">
        <v>886460</v>
      </c>
      <c r="J607" s="139">
        <v>856460</v>
      </c>
      <c r="K607" s="139">
        <v>826460</v>
      </c>
      <c r="L607" s="139">
        <v>796460</v>
      </c>
      <c r="M607" s="139">
        <v>766460</v>
      </c>
    </row>
    <row r="608" spans="1:13" ht="15" customHeight="1">
      <c r="A608" s="139">
        <v>9120</v>
      </c>
      <c r="B608" s="139">
        <v>9140</v>
      </c>
      <c r="C608" s="139">
        <v>1219260</v>
      </c>
      <c r="D608" s="139">
        <v>1168300</v>
      </c>
      <c r="E608" s="139">
        <v>1010830</v>
      </c>
      <c r="F608" s="139">
        <v>980830</v>
      </c>
      <c r="G608" s="139">
        <v>950830</v>
      </c>
      <c r="H608" s="139">
        <v>920830</v>
      </c>
      <c r="I608" s="139">
        <v>890830</v>
      </c>
      <c r="J608" s="139">
        <v>860830</v>
      </c>
      <c r="K608" s="139">
        <v>830830</v>
      </c>
      <c r="L608" s="139">
        <v>800830</v>
      </c>
      <c r="M608" s="139">
        <v>770830</v>
      </c>
    </row>
    <row r="609" spans="1:13" ht="15" customHeight="1">
      <c r="A609" s="139">
        <v>9140</v>
      </c>
      <c r="B609" s="139">
        <v>9160</v>
      </c>
      <c r="C609" s="139">
        <v>1223940</v>
      </c>
      <c r="D609" s="139">
        <v>1172960</v>
      </c>
      <c r="E609" s="139">
        <v>1015200</v>
      </c>
      <c r="F609" s="139">
        <v>985200</v>
      </c>
      <c r="G609" s="139">
        <v>955200</v>
      </c>
      <c r="H609" s="139">
        <v>925200</v>
      </c>
      <c r="I609" s="139">
        <v>895200</v>
      </c>
      <c r="J609" s="139">
        <v>865200</v>
      </c>
      <c r="K609" s="139">
        <v>835200</v>
      </c>
      <c r="L609" s="139">
        <v>805200</v>
      </c>
      <c r="M609" s="139">
        <v>775200</v>
      </c>
    </row>
    <row r="610" spans="1:13" ht="15" customHeight="1">
      <c r="A610" s="139">
        <v>9160</v>
      </c>
      <c r="B610" s="139">
        <v>9180</v>
      </c>
      <c r="C610" s="139">
        <v>1228620</v>
      </c>
      <c r="D610" s="139">
        <v>1177610</v>
      </c>
      <c r="E610" s="139">
        <v>1019560</v>
      </c>
      <c r="F610" s="139">
        <v>989560</v>
      </c>
      <c r="G610" s="139">
        <v>959560</v>
      </c>
      <c r="H610" s="139">
        <v>929560</v>
      </c>
      <c r="I610" s="139">
        <v>899560</v>
      </c>
      <c r="J610" s="139">
        <v>869560</v>
      </c>
      <c r="K610" s="139">
        <v>839560</v>
      </c>
      <c r="L610" s="139">
        <v>809560</v>
      </c>
      <c r="M610" s="139">
        <v>779560</v>
      </c>
    </row>
    <row r="611" spans="1:13" ht="15" customHeight="1">
      <c r="A611" s="139">
        <v>9180</v>
      </c>
      <c r="B611" s="139">
        <v>9200</v>
      </c>
      <c r="C611" s="139">
        <v>1233300</v>
      </c>
      <c r="D611" s="139">
        <v>1182270</v>
      </c>
      <c r="E611" s="139">
        <v>1023930</v>
      </c>
      <c r="F611" s="139">
        <v>993930</v>
      </c>
      <c r="G611" s="139">
        <v>963930</v>
      </c>
      <c r="H611" s="139">
        <v>933930</v>
      </c>
      <c r="I611" s="139">
        <v>903930</v>
      </c>
      <c r="J611" s="139">
        <v>873930</v>
      </c>
      <c r="K611" s="139">
        <v>843930</v>
      </c>
      <c r="L611" s="139">
        <v>813930</v>
      </c>
      <c r="M611" s="139">
        <v>783930</v>
      </c>
    </row>
    <row r="612" spans="1:13" ht="15" customHeight="1">
      <c r="A612" s="139">
        <v>9200</v>
      </c>
      <c r="B612" s="139">
        <v>9220</v>
      </c>
      <c r="C612" s="139">
        <v>1237980</v>
      </c>
      <c r="D612" s="139">
        <v>1186920</v>
      </c>
      <c r="E612" s="139">
        <v>1028300</v>
      </c>
      <c r="F612" s="139">
        <v>998300</v>
      </c>
      <c r="G612" s="139">
        <v>968300</v>
      </c>
      <c r="H612" s="139">
        <v>938300</v>
      </c>
      <c r="I612" s="139">
        <v>908300</v>
      </c>
      <c r="J612" s="139">
        <v>878300</v>
      </c>
      <c r="K612" s="139">
        <v>848300</v>
      </c>
      <c r="L612" s="139">
        <v>818300</v>
      </c>
      <c r="M612" s="139">
        <v>788300</v>
      </c>
    </row>
    <row r="613" spans="1:13" ht="15" customHeight="1">
      <c r="A613" s="139">
        <v>9220</v>
      </c>
      <c r="B613" s="139">
        <v>9240</v>
      </c>
      <c r="C613" s="139">
        <v>1244640</v>
      </c>
      <c r="D613" s="139">
        <v>1191580</v>
      </c>
      <c r="E613" s="139">
        <v>1032670</v>
      </c>
      <c r="F613" s="139">
        <v>1002670</v>
      </c>
      <c r="G613" s="139">
        <v>972670</v>
      </c>
      <c r="H613" s="139">
        <v>942670</v>
      </c>
      <c r="I613" s="139">
        <v>912670</v>
      </c>
      <c r="J613" s="139">
        <v>882670</v>
      </c>
      <c r="K613" s="139">
        <v>852670</v>
      </c>
      <c r="L613" s="139">
        <v>822670</v>
      </c>
      <c r="M613" s="139">
        <v>792670</v>
      </c>
    </row>
    <row r="614" spans="1:13" ht="15" customHeight="1">
      <c r="A614" s="139">
        <v>9240</v>
      </c>
      <c r="B614" s="139">
        <v>9260</v>
      </c>
      <c r="C614" s="139">
        <v>1251470</v>
      </c>
      <c r="D614" s="139">
        <v>1196240</v>
      </c>
      <c r="E614" s="139">
        <v>1037040</v>
      </c>
      <c r="F614" s="139">
        <v>1007040</v>
      </c>
      <c r="G614" s="139">
        <v>977040</v>
      </c>
      <c r="H614" s="139">
        <v>947040</v>
      </c>
      <c r="I614" s="139">
        <v>917040</v>
      </c>
      <c r="J614" s="139">
        <v>887040</v>
      </c>
      <c r="K614" s="139">
        <v>857040</v>
      </c>
      <c r="L614" s="139">
        <v>827040</v>
      </c>
      <c r="M614" s="139">
        <v>797040</v>
      </c>
    </row>
    <row r="615" spans="1:13" ht="15" customHeight="1">
      <c r="A615" s="139">
        <v>9260</v>
      </c>
      <c r="B615" s="139">
        <v>9280</v>
      </c>
      <c r="C615" s="139">
        <v>1258290</v>
      </c>
      <c r="D615" s="139">
        <v>1200890</v>
      </c>
      <c r="E615" s="139">
        <v>1041400</v>
      </c>
      <c r="F615" s="139">
        <v>1011400</v>
      </c>
      <c r="G615" s="139">
        <v>981400</v>
      </c>
      <c r="H615" s="139">
        <v>951400</v>
      </c>
      <c r="I615" s="139">
        <v>921400</v>
      </c>
      <c r="J615" s="139">
        <v>891400</v>
      </c>
      <c r="K615" s="139">
        <v>861400</v>
      </c>
      <c r="L615" s="139">
        <v>831400</v>
      </c>
      <c r="M615" s="139">
        <v>801400</v>
      </c>
    </row>
    <row r="616" spans="1:13" ht="15" customHeight="1">
      <c r="A616" s="139">
        <v>9280</v>
      </c>
      <c r="B616" s="139">
        <v>9300</v>
      </c>
      <c r="C616" s="139">
        <v>1265120</v>
      </c>
      <c r="D616" s="139">
        <v>1205550</v>
      </c>
      <c r="E616" s="139">
        <v>1045770</v>
      </c>
      <c r="F616" s="139">
        <v>1015770</v>
      </c>
      <c r="G616" s="139">
        <v>985770</v>
      </c>
      <c r="H616" s="139">
        <v>955770</v>
      </c>
      <c r="I616" s="139">
        <v>925770</v>
      </c>
      <c r="J616" s="139">
        <v>895770</v>
      </c>
      <c r="K616" s="139">
        <v>865770</v>
      </c>
      <c r="L616" s="139">
        <v>835770</v>
      </c>
      <c r="M616" s="139">
        <v>805770</v>
      </c>
    </row>
    <row r="617" spans="1:13" ht="15" customHeight="1">
      <c r="A617" s="139">
        <v>9300</v>
      </c>
      <c r="B617" s="139">
        <v>9320</v>
      </c>
      <c r="C617" s="139">
        <v>1271940</v>
      </c>
      <c r="D617" s="139">
        <v>1210200</v>
      </c>
      <c r="E617" s="139">
        <v>1050140</v>
      </c>
      <c r="F617" s="139">
        <v>1020140</v>
      </c>
      <c r="G617" s="139">
        <v>990140</v>
      </c>
      <c r="H617" s="139">
        <v>960140</v>
      </c>
      <c r="I617" s="139">
        <v>930140</v>
      </c>
      <c r="J617" s="139">
        <v>900140</v>
      </c>
      <c r="K617" s="139">
        <v>870140</v>
      </c>
      <c r="L617" s="139">
        <v>840140</v>
      </c>
      <c r="M617" s="139">
        <v>810140</v>
      </c>
    </row>
    <row r="618" spans="1:13" ht="15" customHeight="1">
      <c r="A618" s="139">
        <v>9320</v>
      </c>
      <c r="B618" s="139">
        <v>9340</v>
      </c>
      <c r="C618" s="139">
        <v>1278770</v>
      </c>
      <c r="D618" s="139">
        <v>1214860</v>
      </c>
      <c r="E618" s="139">
        <v>1054510</v>
      </c>
      <c r="F618" s="139">
        <v>1024510</v>
      </c>
      <c r="G618" s="139">
        <v>994510</v>
      </c>
      <c r="H618" s="139">
        <v>964510</v>
      </c>
      <c r="I618" s="139">
        <v>934510</v>
      </c>
      <c r="J618" s="139">
        <v>904510</v>
      </c>
      <c r="K618" s="139">
        <v>874510</v>
      </c>
      <c r="L618" s="139">
        <v>844510</v>
      </c>
      <c r="M618" s="139">
        <v>814510</v>
      </c>
    </row>
    <row r="619" spans="1:13" ht="15" customHeight="1">
      <c r="A619" s="139">
        <v>9340</v>
      </c>
      <c r="B619" s="139">
        <v>9360</v>
      </c>
      <c r="C619" s="139">
        <v>1285590</v>
      </c>
      <c r="D619" s="139">
        <v>1219520</v>
      </c>
      <c r="E619" s="139">
        <v>1058880</v>
      </c>
      <c r="F619" s="139">
        <v>1028880</v>
      </c>
      <c r="G619" s="139">
        <v>998880</v>
      </c>
      <c r="H619" s="139">
        <v>968880</v>
      </c>
      <c r="I619" s="139">
        <v>938880</v>
      </c>
      <c r="J619" s="139">
        <v>908880</v>
      </c>
      <c r="K619" s="139">
        <v>878880</v>
      </c>
      <c r="L619" s="139">
        <v>848880</v>
      </c>
      <c r="M619" s="139">
        <v>818880</v>
      </c>
    </row>
    <row r="620" spans="1:13" ht="15" customHeight="1">
      <c r="A620" s="139">
        <v>9360</v>
      </c>
      <c r="B620" s="139">
        <v>9380</v>
      </c>
      <c r="C620" s="139">
        <v>1292420</v>
      </c>
      <c r="D620" s="139">
        <v>1224170</v>
      </c>
      <c r="E620" s="139">
        <v>1063240</v>
      </c>
      <c r="F620" s="139">
        <v>1033240</v>
      </c>
      <c r="G620" s="139">
        <v>1003240</v>
      </c>
      <c r="H620" s="139">
        <v>973240</v>
      </c>
      <c r="I620" s="139">
        <v>943240</v>
      </c>
      <c r="J620" s="139">
        <v>913240</v>
      </c>
      <c r="K620" s="139">
        <v>883240</v>
      </c>
      <c r="L620" s="139">
        <v>853240</v>
      </c>
      <c r="M620" s="139">
        <v>823240</v>
      </c>
    </row>
    <row r="621" spans="1:13" ht="15" customHeight="1">
      <c r="A621" s="139">
        <v>9380</v>
      </c>
      <c r="B621" s="139">
        <v>9400</v>
      </c>
      <c r="C621" s="139">
        <v>1299240</v>
      </c>
      <c r="D621" s="139">
        <v>1228830</v>
      </c>
      <c r="E621" s="139">
        <v>1067610</v>
      </c>
      <c r="F621" s="139">
        <v>1037610</v>
      </c>
      <c r="G621" s="139">
        <v>1007610</v>
      </c>
      <c r="H621" s="139">
        <v>977610</v>
      </c>
      <c r="I621" s="139">
        <v>947610</v>
      </c>
      <c r="J621" s="139">
        <v>917610</v>
      </c>
      <c r="K621" s="139">
        <v>887610</v>
      </c>
      <c r="L621" s="139">
        <v>857610</v>
      </c>
      <c r="M621" s="139">
        <v>827610</v>
      </c>
    </row>
    <row r="622" spans="1:13" ht="15" customHeight="1">
      <c r="A622" s="139">
        <v>9400</v>
      </c>
      <c r="B622" s="139">
        <v>9420</v>
      </c>
      <c r="C622" s="139">
        <v>1306070</v>
      </c>
      <c r="D622" s="139">
        <v>1233480</v>
      </c>
      <c r="E622" s="139">
        <v>1071980</v>
      </c>
      <c r="F622" s="139">
        <v>1041980</v>
      </c>
      <c r="G622" s="139">
        <v>1011980</v>
      </c>
      <c r="H622" s="139">
        <v>981980</v>
      </c>
      <c r="I622" s="139">
        <v>951980</v>
      </c>
      <c r="J622" s="139">
        <v>921980</v>
      </c>
      <c r="K622" s="139">
        <v>891980</v>
      </c>
      <c r="L622" s="139">
        <v>861980</v>
      </c>
      <c r="M622" s="139">
        <v>831980</v>
      </c>
    </row>
    <row r="623" spans="1:13" ht="15" customHeight="1">
      <c r="A623" s="139">
        <v>9420</v>
      </c>
      <c r="B623" s="139">
        <v>9440</v>
      </c>
      <c r="C623" s="139">
        <v>1312890</v>
      </c>
      <c r="D623" s="139">
        <v>1238140</v>
      </c>
      <c r="E623" s="139">
        <v>1076350</v>
      </c>
      <c r="F623" s="139">
        <v>1046350</v>
      </c>
      <c r="G623" s="139">
        <v>1016350</v>
      </c>
      <c r="H623" s="139">
        <v>986350</v>
      </c>
      <c r="I623" s="139">
        <v>956350</v>
      </c>
      <c r="J623" s="139">
        <v>926350</v>
      </c>
      <c r="K623" s="139">
        <v>896350</v>
      </c>
      <c r="L623" s="139">
        <v>866350</v>
      </c>
      <c r="M623" s="139">
        <v>836350</v>
      </c>
    </row>
    <row r="624" spans="1:13" ht="15" customHeight="1">
      <c r="A624" s="139">
        <v>9440</v>
      </c>
      <c r="B624" s="139">
        <v>9460</v>
      </c>
      <c r="C624" s="139">
        <v>1319720</v>
      </c>
      <c r="D624" s="139">
        <v>1244840</v>
      </c>
      <c r="E624" s="139">
        <v>1080720</v>
      </c>
      <c r="F624" s="139">
        <v>1050720</v>
      </c>
      <c r="G624" s="139">
        <v>1020720</v>
      </c>
      <c r="H624" s="139">
        <v>990720</v>
      </c>
      <c r="I624" s="139">
        <v>960720</v>
      </c>
      <c r="J624" s="139">
        <v>930720</v>
      </c>
      <c r="K624" s="139">
        <v>900720</v>
      </c>
      <c r="L624" s="139">
        <v>870720</v>
      </c>
      <c r="M624" s="139">
        <v>840720</v>
      </c>
    </row>
    <row r="625" spans="1:13" ht="15" customHeight="1">
      <c r="A625" s="139">
        <v>9460</v>
      </c>
      <c r="B625" s="139">
        <v>9480</v>
      </c>
      <c r="C625" s="139">
        <v>1326540</v>
      </c>
      <c r="D625" s="139">
        <v>1251630</v>
      </c>
      <c r="E625" s="139">
        <v>1085080</v>
      </c>
      <c r="F625" s="139">
        <v>1055080</v>
      </c>
      <c r="G625" s="139">
        <v>1025080</v>
      </c>
      <c r="H625" s="139">
        <v>995080</v>
      </c>
      <c r="I625" s="139">
        <v>965080</v>
      </c>
      <c r="J625" s="139">
        <v>935080</v>
      </c>
      <c r="K625" s="139">
        <v>905080</v>
      </c>
      <c r="L625" s="139">
        <v>875080</v>
      </c>
      <c r="M625" s="139">
        <v>845080</v>
      </c>
    </row>
    <row r="626" spans="1:13" ht="15" customHeight="1">
      <c r="A626" s="139">
        <v>9480</v>
      </c>
      <c r="B626" s="139">
        <v>9500</v>
      </c>
      <c r="C626" s="139">
        <v>1333370</v>
      </c>
      <c r="D626" s="139">
        <v>1258420</v>
      </c>
      <c r="E626" s="139">
        <v>1089450</v>
      </c>
      <c r="F626" s="139">
        <v>1059450</v>
      </c>
      <c r="G626" s="139">
        <v>1029450</v>
      </c>
      <c r="H626" s="139">
        <v>999450</v>
      </c>
      <c r="I626" s="139">
        <v>969450</v>
      </c>
      <c r="J626" s="139">
        <v>939450</v>
      </c>
      <c r="K626" s="139">
        <v>909450</v>
      </c>
      <c r="L626" s="139">
        <v>879450</v>
      </c>
      <c r="M626" s="139">
        <v>849450</v>
      </c>
    </row>
    <row r="627" spans="1:13" ht="15" customHeight="1">
      <c r="A627" s="139">
        <v>9500</v>
      </c>
      <c r="B627" s="139">
        <v>9520</v>
      </c>
      <c r="C627" s="139">
        <v>1340190</v>
      </c>
      <c r="D627" s="139">
        <v>1265210</v>
      </c>
      <c r="E627" s="139">
        <v>1093820</v>
      </c>
      <c r="F627" s="139">
        <v>1063820</v>
      </c>
      <c r="G627" s="139">
        <v>1033820</v>
      </c>
      <c r="H627" s="139">
        <v>1003820</v>
      </c>
      <c r="I627" s="139">
        <v>973820</v>
      </c>
      <c r="J627" s="139">
        <v>943820</v>
      </c>
      <c r="K627" s="139">
        <v>913820</v>
      </c>
      <c r="L627" s="139">
        <v>883820</v>
      </c>
      <c r="M627" s="139">
        <v>853820</v>
      </c>
    </row>
    <row r="628" spans="1:13" ht="15" customHeight="1">
      <c r="A628" s="139">
        <v>9520</v>
      </c>
      <c r="B628" s="139">
        <v>9540</v>
      </c>
      <c r="C628" s="139">
        <v>1347020</v>
      </c>
      <c r="D628" s="139">
        <v>1272000</v>
      </c>
      <c r="E628" s="139">
        <v>1098190</v>
      </c>
      <c r="F628" s="139">
        <v>1068190</v>
      </c>
      <c r="G628" s="139">
        <v>1038190</v>
      </c>
      <c r="H628" s="139">
        <v>1008190</v>
      </c>
      <c r="I628" s="139">
        <v>978190</v>
      </c>
      <c r="J628" s="139">
        <v>948190</v>
      </c>
      <c r="K628" s="139">
        <v>918190</v>
      </c>
      <c r="L628" s="139">
        <v>888190</v>
      </c>
      <c r="M628" s="139">
        <v>858190</v>
      </c>
    </row>
    <row r="629" spans="1:13" ht="15" customHeight="1">
      <c r="A629" s="139">
        <v>9540</v>
      </c>
      <c r="B629" s="139">
        <v>9560</v>
      </c>
      <c r="C629" s="139">
        <v>1353840</v>
      </c>
      <c r="D629" s="139">
        <v>1278790</v>
      </c>
      <c r="E629" s="139">
        <v>1102560</v>
      </c>
      <c r="F629" s="139">
        <v>1072560</v>
      </c>
      <c r="G629" s="139">
        <v>1042560</v>
      </c>
      <c r="H629" s="139">
        <v>1012560</v>
      </c>
      <c r="I629" s="139">
        <v>982560</v>
      </c>
      <c r="J629" s="139">
        <v>952560</v>
      </c>
      <c r="K629" s="139">
        <v>922560</v>
      </c>
      <c r="L629" s="139">
        <v>892560</v>
      </c>
      <c r="M629" s="139">
        <v>862560</v>
      </c>
    </row>
    <row r="630" spans="1:13" ht="15" customHeight="1">
      <c r="A630" s="139">
        <v>9560</v>
      </c>
      <c r="B630" s="139">
        <v>9580</v>
      </c>
      <c r="C630" s="139">
        <v>1360670</v>
      </c>
      <c r="D630" s="139">
        <v>1285580</v>
      </c>
      <c r="E630" s="139">
        <v>1106920</v>
      </c>
      <c r="F630" s="139">
        <v>1076920</v>
      </c>
      <c r="G630" s="139">
        <v>1046920</v>
      </c>
      <c r="H630" s="139">
        <v>1016920</v>
      </c>
      <c r="I630" s="139">
        <v>986920</v>
      </c>
      <c r="J630" s="139">
        <v>956920</v>
      </c>
      <c r="K630" s="139">
        <v>926920</v>
      </c>
      <c r="L630" s="139">
        <v>896920</v>
      </c>
      <c r="M630" s="139">
        <v>866920</v>
      </c>
    </row>
    <row r="631" spans="1:13" ht="15" customHeight="1">
      <c r="A631" s="139">
        <v>9580</v>
      </c>
      <c r="B631" s="139">
        <v>9600</v>
      </c>
      <c r="C631" s="139">
        <v>1367490</v>
      </c>
      <c r="D631" s="139">
        <v>1292370</v>
      </c>
      <c r="E631" s="139">
        <v>1111290</v>
      </c>
      <c r="F631" s="139">
        <v>1081290</v>
      </c>
      <c r="G631" s="139">
        <v>1051290</v>
      </c>
      <c r="H631" s="139">
        <v>1021290</v>
      </c>
      <c r="I631" s="139">
        <v>991290</v>
      </c>
      <c r="J631" s="139">
        <v>961290</v>
      </c>
      <c r="K631" s="139">
        <v>931290</v>
      </c>
      <c r="L631" s="139">
        <v>901290</v>
      </c>
      <c r="M631" s="139">
        <v>871290</v>
      </c>
    </row>
    <row r="632" spans="1:13" ht="15" customHeight="1">
      <c r="A632" s="139">
        <v>9600</v>
      </c>
      <c r="B632" s="139">
        <v>9620</v>
      </c>
      <c r="C632" s="139">
        <v>1374320</v>
      </c>
      <c r="D632" s="139">
        <v>1299160</v>
      </c>
      <c r="E632" s="139">
        <v>1115660</v>
      </c>
      <c r="F632" s="139">
        <v>1085660</v>
      </c>
      <c r="G632" s="139">
        <v>1055660</v>
      </c>
      <c r="H632" s="139">
        <v>1025660</v>
      </c>
      <c r="I632" s="139">
        <v>995660</v>
      </c>
      <c r="J632" s="139">
        <v>965660</v>
      </c>
      <c r="K632" s="139">
        <v>935660</v>
      </c>
      <c r="L632" s="139">
        <v>905660</v>
      </c>
      <c r="M632" s="139">
        <v>875660</v>
      </c>
    </row>
    <row r="633" spans="1:13" ht="15" customHeight="1">
      <c r="A633" s="139">
        <v>9620</v>
      </c>
      <c r="B633" s="139">
        <v>9640</v>
      </c>
      <c r="C633" s="139">
        <v>1381140</v>
      </c>
      <c r="D633" s="139">
        <v>1305950</v>
      </c>
      <c r="E633" s="139">
        <v>1120030</v>
      </c>
      <c r="F633" s="139">
        <v>1090030</v>
      </c>
      <c r="G633" s="139">
        <v>1060030</v>
      </c>
      <c r="H633" s="139">
        <v>1030030</v>
      </c>
      <c r="I633" s="139">
        <v>1000030</v>
      </c>
      <c r="J633" s="139">
        <v>970030</v>
      </c>
      <c r="K633" s="139">
        <v>940030</v>
      </c>
      <c r="L633" s="139">
        <v>910030</v>
      </c>
      <c r="M633" s="139">
        <v>880030</v>
      </c>
    </row>
    <row r="634" spans="1:13" ht="15" customHeight="1">
      <c r="A634" s="139">
        <v>9640</v>
      </c>
      <c r="B634" s="139">
        <v>9660</v>
      </c>
      <c r="C634" s="139">
        <v>1387970</v>
      </c>
      <c r="D634" s="139">
        <v>1312740</v>
      </c>
      <c r="E634" s="139">
        <v>1124400</v>
      </c>
      <c r="F634" s="139">
        <v>1094400</v>
      </c>
      <c r="G634" s="139">
        <v>1064400</v>
      </c>
      <c r="H634" s="139">
        <v>1034400</v>
      </c>
      <c r="I634" s="139">
        <v>1004400</v>
      </c>
      <c r="J634" s="139">
        <v>974400</v>
      </c>
      <c r="K634" s="139">
        <v>944400</v>
      </c>
      <c r="L634" s="139">
        <v>914400</v>
      </c>
      <c r="M634" s="139">
        <v>884400</v>
      </c>
    </row>
    <row r="635" spans="1:13" ht="15" customHeight="1">
      <c r="A635" s="139">
        <v>9660</v>
      </c>
      <c r="B635" s="139">
        <v>9680</v>
      </c>
      <c r="C635" s="139">
        <v>1394790</v>
      </c>
      <c r="D635" s="139">
        <v>1319530</v>
      </c>
      <c r="E635" s="139">
        <v>1128760</v>
      </c>
      <c r="F635" s="139">
        <v>1098760</v>
      </c>
      <c r="G635" s="139">
        <v>1068760</v>
      </c>
      <c r="H635" s="139">
        <v>1038760</v>
      </c>
      <c r="I635" s="139">
        <v>1008760</v>
      </c>
      <c r="J635" s="139">
        <v>978760</v>
      </c>
      <c r="K635" s="139">
        <v>948760</v>
      </c>
      <c r="L635" s="139">
        <v>918760</v>
      </c>
      <c r="M635" s="139">
        <v>888760</v>
      </c>
    </row>
    <row r="636" spans="1:13" ht="15" customHeight="1">
      <c r="A636" s="139">
        <v>9680</v>
      </c>
      <c r="B636" s="139">
        <v>9700</v>
      </c>
      <c r="C636" s="139">
        <v>1401620</v>
      </c>
      <c r="D636" s="139">
        <v>1326320</v>
      </c>
      <c r="E636" s="139">
        <v>1133130</v>
      </c>
      <c r="F636" s="139">
        <v>1103130</v>
      </c>
      <c r="G636" s="139">
        <v>1073130</v>
      </c>
      <c r="H636" s="139">
        <v>1043130</v>
      </c>
      <c r="I636" s="139">
        <v>1013130</v>
      </c>
      <c r="J636" s="139">
        <v>983130</v>
      </c>
      <c r="K636" s="139">
        <v>953130</v>
      </c>
      <c r="L636" s="139">
        <v>923130</v>
      </c>
      <c r="M636" s="139">
        <v>893130</v>
      </c>
    </row>
    <row r="637" spans="1:13" ht="15" customHeight="1">
      <c r="A637" s="139">
        <v>9700</v>
      </c>
      <c r="B637" s="139">
        <v>9720</v>
      </c>
      <c r="C637" s="139">
        <v>1408440</v>
      </c>
      <c r="D637" s="139">
        <v>1333110</v>
      </c>
      <c r="E637" s="139">
        <v>1137500</v>
      </c>
      <c r="F637" s="139">
        <v>1107500</v>
      </c>
      <c r="G637" s="139">
        <v>1077500</v>
      </c>
      <c r="H637" s="139">
        <v>1047500</v>
      </c>
      <c r="I637" s="139">
        <v>1017500</v>
      </c>
      <c r="J637" s="139">
        <v>987500</v>
      </c>
      <c r="K637" s="139">
        <v>957500</v>
      </c>
      <c r="L637" s="139">
        <v>927500</v>
      </c>
      <c r="M637" s="139">
        <v>897500</v>
      </c>
    </row>
    <row r="638" spans="1:13" ht="15" customHeight="1">
      <c r="A638" s="139">
        <v>9720</v>
      </c>
      <c r="B638" s="139">
        <v>9740</v>
      </c>
      <c r="C638" s="139">
        <v>1415270</v>
      </c>
      <c r="D638" s="139">
        <v>1339900</v>
      </c>
      <c r="E638" s="139">
        <v>1141870</v>
      </c>
      <c r="F638" s="139">
        <v>1111870</v>
      </c>
      <c r="G638" s="139">
        <v>1081870</v>
      </c>
      <c r="H638" s="139">
        <v>1051870</v>
      </c>
      <c r="I638" s="139">
        <v>1021870</v>
      </c>
      <c r="J638" s="139">
        <v>991870</v>
      </c>
      <c r="K638" s="139">
        <v>961870</v>
      </c>
      <c r="L638" s="139">
        <v>931870</v>
      </c>
      <c r="M638" s="139">
        <v>901870</v>
      </c>
    </row>
    <row r="639" spans="1:13" ht="15" customHeight="1">
      <c r="A639" s="139">
        <v>9740</v>
      </c>
      <c r="B639" s="139">
        <v>9760</v>
      </c>
      <c r="C639" s="139">
        <v>1422090</v>
      </c>
      <c r="D639" s="139">
        <v>1346690</v>
      </c>
      <c r="E639" s="139">
        <v>1146240</v>
      </c>
      <c r="F639" s="139">
        <v>1116240</v>
      </c>
      <c r="G639" s="139">
        <v>1086240</v>
      </c>
      <c r="H639" s="139">
        <v>1056240</v>
      </c>
      <c r="I639" s="139">
        <v>1026240</v>
      </c>
      <c r="J639" s="139">
        <v>996240</v>
      </c>
      <c r="K639" s="139">
        <v>966240</v>
      </c>
      <c r="L639" s="139">
        <v>936240</v>
      </c>
      <c r="M639" s="139">
        <v>906240</v>
      </c>
    </row>
    <row r="640" spans="1:13" ht="15" customHeight="1">
      <c r="A640" s="139">
        <v>9760</v>
      </c>
      <c r="B640" s="139">
        <v>9780</v>
      </c>
      <c r="C640" s="139">
        <v>1428920</v>
      </c>
      <c r="D640" s="139">
        <v>1353480</v>
      </c>
      <c r="E640" s="139">
        <v>1150600</v>
      </c>
      <c r="F640" s="139">
        <v>1120600</v>
      </c>
      <c r="G640" s="139">
        <v>1090600</v>
      </c>
      <c r="H640" s="139">
        <v>1060600</v>
      </c>
      <c r="I640" s="139">
        <v>1030600</v>
      </c>
      <c r="J640" s="139">
        <v>1000600</v>
      </c>
      <c r="K640" s="139">
        <v>970600</v>
      </c>
      <c r="L640" s="139">
        <v>940600</v>
      </c>
      <c r="M640" s="139">
        <v>910600</v>
      </c>
    </row>
    <row r="641" spans="1:13" ht="15" customHeight="1">
      <c r="A641" s="139">
        <v>9780</v>
      </c>
      <c r="B641" s="139">
        <v>9800</v>
      </c>
      <c r="C641" s="139">
        <v>1435740</v>
      </c>
      <c r="D641" s="139">
        <v>1360270</v>
      </c>
      <c r="E641" s="139">
        <v>1154970</v>
      </c>
      <c r="F641" s="139">
        <v>1124970</v>
      </c>
      <c r="G641" s="139">
        <v>1094970</v>
      </c>
      <c r="H641" s="139">
        <v>1064970</v>
      </c>
      <c r="I641" s="139">
        <v>1034970</v>
      </c>
      <c r="J641" s="139">
        <v>1004970</v>
      </c>
      <c r="K641" s="139">
        <v>974970</v>
      </c>
      <c r="L641" s="139">
        <v>944970</v>
      </c>
      <c r="M641" s="139">
        <v>914970</v>
      </c>
    </row>
    <row r="642" spans="1:13" ht="15" customHeight="1">
      <c r="A642" s="139">
        <v>9800</v>
      </c>
      <c r="B642" s="139">
        <v>9820</v>
      </c>
      <c r="C642" s="139">
        <v>1442570</v>
      </c>
      <c r="D642" s="139">
        <v>1367060</v>
      </c>
      <c r="E642" s="139">
        <v>1159340</v>
      </c>
      <c r="F642" s="139">
        <v>1129340</v>
      </c>
      <c r="G642" s="139">
        <v>1099340</v>
      </c>
      <c r="H642" s="139">
        <v>1069340</v>
      </c>
      <c r="I642" s="139">
        <v>1039340</v>
      </c>
      <c r="J642" s="139">
        <v>1009340</v>
      </c>
      <c r="K642" s="139">
        <v>979340</v>
      </c>
      <c r="L642" s="139">
        <v>949340</v>
      </c>
      <c r="M642" s="139">
        <v>919340</v>
      </c>
    </row>
    <row r="643" spans="1:13" ht="15" customHeight="1">
      <c r="A643" s="139">
        <v>9820</v>
      </c>
      <c r="B643" s="139">
        <v>9840</v>
      </c>
      <c r="C643" s="139">
        <v>1449390</v>
      </c>
      <c r="D643" s="139">
        <v>1373850</v>
      </c>
      <c r="E643" s="139">
        <v>1163710</v>
      </c>
      <c r="F643" s="139">
        <v>1133710</v>
      </c>
      <c r="G643" s="139">
        <v>1103710</v>
      </c>
      <c r="H643" s="139">
        <v>1073710</v>
      </c>
      <c r="I643" s="139">
        <v>1043710</v>
      </c>
      <c r="J643" s="139">
        <v>1013710</v>
      </c>
      <c r="K643" s="139">
        <v>983710</v>
      </c>
      <c r="L643" s="139">
        <v>953710</v>
      </c>
      <c r="M643" s="139">
        <v>923710</v>
      </c>
    </row>
    <row r="644" spans="1:13" ht="15" customHeight="1">
      <c r="A644" s="139">
        <v>9840</v>
      </c>
      <c r="B644" s="139">
        <v>9860</v>
      </c>
      <c r="C644" s="139">
        <v>1456220</v>
      </c>
      <c r="D644" s="139">
        <v>1380640</v>
      </c>
      <c r="E644" s="139">
        <v>1168080</v>
      </c>
      <c r="F644" s="139">
        <v>1138080</v>
      </c>
      <c r="G644" s="139">
        <v>1108080</v>
      </c>
      <c r="H644" s="139">
        <v>1078080</v>
      </c>
      <c r="I644" s="139">
        <v>1048080</v>
      </c>
      <c r="J644" s="139">
        <v>1018080</v>
      </c>
      <c r="K644" s="139">
        <v>988080</v>
      </c>
      <c r="L644" s="139">
        <v>958080</v>
      </c>
      <c r="M644" s="139">
        <v>928080</v>
      </c>
    </row>
    <row r="645" spans="1:13" ht="15" customHeight="1">
      <c r="A645" s="139">
        <v>9860</v>
      </c>
      <c r="B645" s="139">
        <v>9880</v>
      </c>
      <c r="C645" s="139">
        <v>1463040</v>
      </c>
      <c r="D645" s="139">
        <v>1387430</v>
      </c>
      <c r="E645" s="139">
        <v>1172440</v>
      </c>
      <c r="F645" s="139">
        <v>1142440</v>
      </c>
      <c r="G645" s="139">
        <v>1112440</v>
      </c>
      <c r="H645" s="139">
        <v>1082440</v>
      </c>
      <c r="I645" s="139">
        <v>1052440</v>
      </c>
      <c r="J645" s="139">
        <v>1022440</v>
      </c>
      <c r="K645" s="139">
        <v>992440</v>
      </c>
      <c r="L645" s="139">
        <v>962440</v>
      </c>
      <c r="M645" s="139">
        <v>932440</v>
      </c>
    </row>
    <row r="646" spans="1:13" ht="15" customHeight="1">
      <c r="A646" s="139">
        <v>9880</v>
      </c>
      <c r="B646" s="139">
        <v>9900</v>
      </c>
      <c r="C646" s="139">
        <v>1469870</v>
      </c>
      <c r="D646" s="139">
        <v>1394220</v>
      </c>
      <c r="E646" s="139">
        <v>1176810</v>
      </c>
      <c r="F646" s="139">
        <v>1146810</v>
      </c>
      <c r="G646" s="139">
        <v>1116810</v>
      </c>
      <c r="H646" s="139">
        <v>1086810</v>
      </c>
      <c r="I646" s="139">
        <v>1056810</v>
      </c>
      <c r="J646" s="139">
        <v>1026810</v>
      </c>
      <c r="K646" s="139">
        <v>996810</v>
      </c>
      <c r="L646" s="139">
        <v>966810</v>
      </c>
      <c r="M646" s="139">
        <v>936810</v>
      </c>
    </row>
    <row r="647" spans="1:13" ht="15" customHeight="1">
      <c r="A647" s="139">
        <v>9900</v>
      </c>
      <c r="B647" s="139">
        <v>9920</v>
      </c>
      <c r="C647" s="139">
        <v>1476690</v>
      </c>
      <c r="D647" s="139">
        <v>1401010</v>
      </c>
      <c r="E647" s="139">
        <v>1181180</v>
      </c>
      <c r="F647" s="139">
        <v>1151180</v>
      </c>
      <c r="G647" s="139">
        <v>1121180</v>
      </c>
      <c r="H647" s="139">
        <v>1091180</v>
      </c>
      <c r="I647" s="139">
        <v>1061180</v>
      </c>
      <c r="J647" s="139">
        <v>1031180</v>
      </c>
      <c r="K647" s="139">
        <v>1001180</v>
      </c>
      <c r="L647" s="139">
        <v>971180</v>
      </c>
      <c r="M647" s="139">
        <v>941180</v>
      </c>
    </row>
    <row r="648" spans="1:13" ht="15" customHeight="1">
      <c r="A648" s="139">
        <v>9920</v>
      </c>
      <c r="B648" s="139">
        <v>9940</v>
      </c>
      <c r="C648" s="139">
        <v>1483520</v>
      </c>
      <c r="D648" s="139">
        <v>1407800</v>
      </c>
      <c r="E648" s="139">
        <v>1185550</v>
      </c>
      <c r="F648" s="139">
        <v>1155550</v>
      </c>
      <c r="G648" s="139">
        <v>1125550</v>
      </c>
      <c r="H648" s="139">
        <v>1095550</v>
      </c>
      <c r="I648" s="139">
        <v>1065550</v>
      </c>
      <c r="J648" s="139">
        <v>1035550</v>
      </c>
      <c r="K648" s="139">
        <v>1005550</v>
      </c>
      <c r="L648" s="139">
        <v>975550</v>
      </c>
      <c r="M648" s="139">
        <v>945550</v>
      </c>
    </row>
    <row r="649" spans="1:13" ht="15" customHeight="1">
      <c r="A649" s="139">
        <v>9940</v>
      </c>
      <c r="B649" s="139">
        <v>9960</v>
      </c>
      <c r="C649" s="139">
        <v>1490340</v>
      </c>
      <c r="D649" s="139">
        <v>1414590</v>
      </c>
      <c r="E649" s="139">
        <v>1189920</v>
      </c>
      <c r="F649" s="139">
        <v>1159920</v>
      </c>
      <c r="G649" s="139">
        <v>1129920</v>
      </c>
      <c r="H649" s="139">
        <v>1099920</v>
      </c>
      <c r="I649" s="139">
        <v>1069920</v>
      </c>
      <c r="J649" s="139">
        <v>1039920</v>
      </c>
      <c r="K649" s="139">
        <v>1009920</v>
      </c>
      <c r="L649" s="139">
        <v>979920</v>
      </c>
      <c r="M649" s="139">
        <v>949920</v>
      </c>
    </row>
    <row r="650" spans="1:13" ht="15" customHeight="1">
      <c r="A650" s="139">
        <v>9960</v>
      </c>
      <c r="B650" s="139">
        <v>9980</v>
      </c>
      <c r="C650" s="139">
        <v>1497170</v>
      </c>
      <c r="D650" s="139">
        <v>1421380</v>
      </c>
      <c r="E650" s="139">
        <v>1194280</v>
      </c>
      <c r="F650" s="139">
        <v>1164280</v>
      </c>
      <c r="G650" s="139">
        <v>1134280</v>
      </c>
      <c r="H650" s="139">
        <v>1104280</v>
      </c>
      <c r="I650" s="139">
        <v>1074280</v>
      </c>
      <c r="J650" s="139">
        <v>1044280</v>
      </c>
      <c r="K650" s="139">
        <v>1014280</v>
      </c>
      <c r="L650" s="139">
        <v>984280</v>
      </c>
      <c r="M650" s="139">
        <v>954280</v>
      </c>
    </row>
    <row r="651" spans="1:13" ht="15" customHeight="1">
      <c r="A651" s="139">
        <v>9980</v>
      </c>
      <c r="B651" s="139">
        <v>10000</v>
      </c>
      <c r="C651" s="139">
        <v>1503990</v>
      </c>
      <c r="D651" s="139">
        <v>1428170</v>
      </c>
      <c r="E651" s="139">
        <v>1198650</v>
      </c>
      <c r="F651" s="139">
        <v>1168650</v>
      </c>
      <c r="G651" s="139">
        <v>1138650</v>
      </c>
      <c r="H651" s="139">
        <v>1108650</v>
      </c>
      <c r="I651" s="139">
        <v>1078650</v>
      </c>
      <c r="J651" s="139">
        <v>1048650</v>
      </c>
      <c r="K651" s="139">
        <v>1018650</v>
      </c>
      <c r="L651" s="139">
        <v>988650</v>
      </c>
      <c r="M651" s="139">
        <v>958650</v>
      </c>
    </row>
    <row r="652" spans="1:13" ht="15" customHeight="1">
      <c r="A652" s="142">
        <v>10000</v>
      </c>
      <c r="B652" s="142">
        <v>10000</v>
      </c>
      <c r="C652" s="142">
        <v>1507400</v>
      </c>
      <c r="D652" s="142">
        <v>1431570</v>
      </c>
      <c r="E652" s="142">
        <v>1200840</v>
      </c>
      <c r="F652" s="142">
        <v>1170840</v>
      </c>
      <c r="G652" s="142">
        <v>1140840</v>
      </c>
      <c r="H652" s="142">
        <v>1110840</v>
      </c>
      <c r="I652" s="142">
        <v>1080840</v>
      </c>
      <c r="J652" s="142">
        <v>1050840</v>
      </c>
      <c r="K652" s="142">
        <v>1020840</v>
      </c>
      <c r="L652" s="142">
        <v>990840</v>
      </c>
      <c r="M652" s="142">
        <v>960840</v>
      </c>
    </row>
    <row r="653" spans="1:13" ht="15" customHeight="1">
      <c r="A653" s="470" t="s">
        <v>286</v>
      </c>
      <c r="B653" s="470"/>
      <c r="C653" s="473" t="s">
        <v>287</v>
      </c>
      <c r="D653" s="473"/>
      <c r="E653" s="473"/>
      <c r="F653" s="473"/>
      <c r="G653" s="473"/>
      <c r="H653" s="473"/>
      <c r="I653" s="473"/>
      <c r="J653" s="473"/>
      <c r="K653" s="473"/>
      <c r="L653" s="473"/>
      <c r="M653" s="473"/>
    </row>
    <row r="654" spans="1:13" ht="15" customHeight="1">
      <c r="A654" s="470" t="s">
        <v>288</v>
      </c>
      <c r="B654" s="471"/>
      <c r="C654" s="472" t="s">
        <v>289</v>
      </c>
      <c r="D654" s="472"/>
      <c r="E654" s="472"/>
      <c r="F654" s="472"/>
      <c r="G654" s="472"/>
      <c r="H654" s="472"/>
      <c r="I654" s="472"/>
      <c r="J654" s="472"/>
      <c r="K654" s="472"/>
      <c r="L654" s="472"/>
      <c r="M654" s="472"/>
    </row>
    <row r="655" spans="1:13" ht="15" customHeight="1">
      <c r="A655" s="471"/>
      <c r="B655" s="471"/>
      <c r="C655" s="472"/>
      <c r="D655" s="472"/>
      <c r="E655" s="472"/>
      <c r="F655" s="472"/>
      <c r="G655" s="472"/>
      <c r="H655" s="472"/>
      <c r="I655" s="472"/>
      <c r="J655" s="472"/>
      <c r="K655" s="472"/>
      <c r="L655" s="472"/>
      <c r="M655" s="472"/>
    </row>
    <row r="656" spans="1:13" ht="15" customHeight="1">
      <c r="A656" s="470" t="s">
        <v>290</v>
      </c>
      <c r="B656" s="471"/>
      <c r="C656" s="472" t="s">
        <v>291</v>
      </c>
      <c r="D656" s="472"/>
      <c r="E656" s="472"/>
      <c r="F656" s="472"/>
      <c r="G656" s="472"/>
      <c r="H656" s="472"/>
      <c r="I656" s="472"/>
      <c r="J656" s="472"/>
      <c r="K656" s="472"/>
      <c r="L656" s="472"/>
      <c r="M656" s="472"/>
    </row>
    <row r="657" spans="1:13" ht="15" customHeight="1">
      <c r="A657" s="471"/>
      <c r="B657" s="471"/>
      <c r="C657" s="472"/>
      <c r="D657" s="472"/>
      <c r="E657" s="472"/>
      <c r="F657" s="472"/>
      <c r="G657" s="472"/>
      <c r="H657" s="472"/>
      <c r="I657" s="472"/>
      <c r="J657" s="472"/>
      <c r="K657" s="472"/>
      <c r="L657" s="472"/>
      <c r="M657" s="472"/>
    </row>
    <row r="658" spans="1:13" ht="15" customHeight="1">
      <c r="A658" s="470" t="s">
        <v>292</v>
      </c>
      <c r="B658" s="471"/>
      <c r="C658" s="472" t="s">
        <v>293</v>
      </c>
      <c r="D658" s="472"/>
      <c r="E658" s="472"/>
      <c r="F658" s="472"/>
      <c r="G658" s="472"/>
      <c r="H658" s="472"/>
      <c r="I658" s="472"/>
      <c r="J658" s="472"/>
      <c r="K658" s="472"/>
      <c r="L658" s="472"/>
      <c r="M658" s="472"/>
    </row>
    <row r="659" spans="1:13" ht="15" customHeight="1">
      <c r="A659" s="471"/>
      <c r="B659" s="471"/>
      <c r="C659" s="472"/>
      <c r="D659" s="472"/>
      <c r="E659" s="472"/>
      <c r="F659" s="472"/>
      <c r="G659" s="472"/>
      <c r="H659" s="472"/>
      <c r="I659" s="472"/>
      <c r="J659" s="472"/>
      <c r="K659" s="472"/>
      <c r="L659" s="472"/>
      <c r="M659" s="472"/>
    </row>
    <row r="660" spans="1:13" ht="15" customHeight="1">
      <c r="A660" s="470" t="s">
        <v>294</v>
      </c>
      <c r="B660" s="471"/>
      <c r="C660" s="472" t="s">
        <v>295</v>
      </c>
      <c r="D660" s="472"/>
      <c r="E660" s="472"/>
      <c r="F660" s="472"/>
      <c r="G660" s="472"/>
      <c r="H660" s="472"/>
      <c r="I660" s="472"/>
      <c r="J660" s="472"/>
      <c r="K660" s="472"/>
      <c r="L660" s="472"/>
      <c r="M660" s="472"/>
    </row>
    <row r="661" spans="1:13" ht="14.25" customHeight="1">
      <c r="A661" s="471"/>
      <c r="B661" s="471"/>
      <c r="C661" s="472"/>
      <c r="D661" s="472"/>
      <c r="E661" s="472"/>
      <c r="F661" s="472"/>
      <c r="G661" s="472"/>
      <c r="H661" s="472"/>
      <c r="I661" s="472"/>
      <c r="J661" s="472"/>
      <c r="K661" s="472"/>
      <c r="L661" s="472"/>
      <c r="M661" s="472"/>
    </row>
    <row r="662" spans="1:13" ht="14.25" customHeight="1">
      <c r="A662" s="470" t="s">
        <v>296</v>
      </c>
      <c r="B662" s="471"/>
      <c r="C662" s="472" t="s">
        <v>297</v>
      </c>
      <c r="D662" s="472"/>
      <c r="E662" s="472"/>
      <c r="F662" s="472"/>
      <c r="G662" s="472"/>
      <c r="H662" s="472"/>
      <c r="I662" s="472"/>
      <c r="J662" s="472"/>
      <c r="K662" s="472"/>
      <c r="L662" s="472"/>
      <c r="M662" s="472"/>
    </row>
    <row r="663" spans="1:13" ht="24.75" customHeight="1">
      <c r="A663" s="471"/>
      <c r="B663" s="471"/>
      <c r="C663" s="472"/>
      <c r="D663" s="472"/>
      <c r="E663" s="472"/>
      <c r="F663" s="472"/>
      <c r="G663" s="472"/>
      <c r="H663" s="472"/>
      <c r="I663" s="472"/>
      <c r="J663" s="472"/>
      <c r="K663" s="472"/>
      <c r="L663" s="472"/>
      <c r="M663" s="472"/>
    </row>
  </sheetData>
  <mergeCells count="17">
    <mergeCell ref="A653:B653"/>
    <mergeCell ref="C653:M653"/>
    <mergeCell ref="A1:M1"/>
    <mergeCell ref="A2:M2"/>
    <mergeCell ref="A3:B3"/>
    <mergeCell ref="C3:M3"/>
    <mergeCell ref="A4:B4"/>
    <mergeCell ref="A660:B661"/>
    <mergeCell ref="C660:M661"/>
    <mergeCell ref="A662:B663"/>
    <mergeCell ref="C662:M663"/>
    <mergeCell ref="A654:B655"/>
    <mergeCell ref="C654:M655"/>
    <mergeCell ref="A656:B657"/>
    <mergeCell ref="C656:M657"/>
    <mergeCell ref="A658:B659"/>
    <mergeCell ref="C658:M659"/>
  </mergeCells>
  <phoneticPr fontId="1"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I61"/>
  <sheetViews>
    <sheetView topLeftCell="P1" workbookViewId="0">
      <selection activeCell="AI19" sqref="AI19"/>
    </sheetView>
  </sheetViews>
  <sheetFormatPr defaultRowHeight="16.5"/>
  <cols>
    <col min="2" max="2" width="33.75" customWidth="1"/>
    <col min="11" max="11" width="9.375" customWidth="1"/>
    <col min="13" max="13" width="14.25" customWidth="1"/>
    <col min="14" max="14" width="55.625" customWidth="1"/>
    <col min="19" max="19" width="15" customWidth="1"/>
  </cols>
  <sheetData>
    <row r="1" spans="1:35">
      <c r="A1" t="s">
        <v>0</v>
      </c>
      <c r="B1" t="s">
        <v>2</v>
      </c>
      <c r="D1" t="s">
        <v>53</v>
      </c>
      <c r="E1" t="s">
        <v>55</v>
      </c>
      <c r="G1" t="s">
        <v>58</v>
      </c>
      <c r="H1" t="s">
        <v>59</v>
      </c>
      <c r="J1" t="s">
        <v>63</v>
      </c>
      <c r="K1" t="s">
        <v>134</v>
      </c>
      <c r="L1" t="s">
        <v>327</v>
      </c>
      <c r="M1" t="s">
        <v>72</v>
      </c>
      <c r="N1" t="s">
        <v>326</v>
      </c>
      <c r="P1" t="s">
        <v>75</v>
      </c>
      <c r="Q1" t="s">
        <v>341</v>
      </c>
      <c r="S1" t="s">
        <v>92</v>
      </c>
      <c r="U1" t="s">
        <v>110</v>
      </c>
      <c r="V1" t="s">
        <v>245</v>
      </c>
      <c r="X1" s="1" t="s">
        <v>141</v>
      </c>
      <c r="Y1" t="s">
        <v>503</v>
      </c>
      <c r="Z1" s="76" t="s">
        <v>159</v>
      </c>
      <c r="AA1" t="s">
        <v>240</v>
      </c>
      <c r="AB1" t="s">
        <v>238</v>
      </c>
      <c r="AD1" t="s">
        <v>430</v>
      </c>
      <c r="AG1" t="s">
        <v>487</v>
      </c>
      <c r="AI1" s="220" t="s">
        <v>495</v>
      </c>
    </row>
    <row r="2" spans="1:35">
      <c r="B2" t="s">
        <v>1</v>
      </c>
      <c r="E2" t="s">
        <v>56</v>
      </c>
      <c r="H2" t="s">
        <v>60</v>
      </c>
      <c r="K2" t="s">
        <v>135</v>
      </c>
      <c r="L2" t="s">
        <v>329</v>
      </c>
      <c r="N2" t="s">
        <v>328</v>
      </c>
      <c r="Q2" t="s">
        <v>342</v>
      </c>
      <c r="S2" t="s">
        <v>93</v>
      </c>
      <c r="V2" t="s">
        <v>111</v>
      </c>
      <c r="Y2" s="76" t="s">
        <v>142</v>
      </c>
      <c r="Z2" s="76" t="s">
        <v>220</v>
      </c>
      <c r="AB2" t="s">
        <v>239</v>
      </c>
      <c r="AD2" t="s">
        <v>431</v>
      </c>
      <c r="AG2" t="s">
        <v>488</v>
      </c>
      <c r="AI2" s="220" t="s">
        <v>496</v>
      </c>
    </row>
    <row r="3" spans="1:35">
      <c r="Y3" s="76" t="s">
        <v>211</v>
      </c>
      <c r="Z3" s="76" t="s">
        <v>221</v>
      </c>
      <c r="AI3" t="s">
        <v>497</v>
      </c>
    </row>
    <row r="4" spans="1:35">
      <c r="Y4" s="76" t="s">
        <v>212</v>
      </c>
      <c r="Z4" s="76" t="s">
        <v>222</v>
      </c>
      <c r="AI4" t="s">
        <v>498</v>
      </c>
    </row>
    <row r="5" spans="1:35">
      <c r="Y5" s="76" t="s">
        <v>213</v>
      </c>
      <c r="Z5" s="76" t="s">
        <v>223</v>
      </c>
    </row>
    <row r="6" spans="1:35">
      <c r="Y6" s="76" t="s">
        <v>214</v>
      </c>
      <c r="Z6" s="76" t="s">
        <v>224</v>
      </c>
    </row>
    <row r="7" spans="1:35">
      <c r="Y7" s="76" t="s">
        <v>215</v>
      </c>
      <c r="Z7" s="76" t="s">
        <v>225</v>
      </c>
    </row>
    <row r="8" spans="1:35">
      <c r="Y8" s="76" t="s">
        <v>216</v>
      </c>
      <c r="Z8" s="76" t="s">
        <v>226</v>
      </c>
    </row>
    <row r="9" spans="1:35">
      <c r="Y9" s="76" t="s">
        <v>217</v>
      </c>
      <c r="Z9" s="76" t="s">
        <v>227</v>
      </c>
    </row>
    <row r="10" spans="1:35">
      <c r="Y10" s="76" t="s">
        <v>219</v>
      </c>
      <c r="Z10" s="76" t="s">
        <v>228</v>
      </c>
    </row>
    <row r="11" spans="1:35">
      <c r="Y11" s="76" t="s">
        <v>143</v>
      </c>
      <c r="Z11" s="76" t="s">
        <v>160</v>
      </c>
    </row>
    <row r="12" spans="1:35">
      <c r="Y12" s="76" t="s">
        <v>144</v>
      </c>
      <c r="Z12" s="76" t="s">
        <v>161</v>
      </c>
    </row>
    <row r="13" spans="1:35">
      <c r="Y13" s="76" t="s">
        <v>145</v>
      </c>
      <c r="Z13" s="76" t="s">
        <v>162</v>
      </c>
    </row>
    <row r="14" spans="1:35">
      <c r="Y14" s="76" t="s">
        <v>146</v>
      </c>
      <c r="Z14" s="76" t="s">
        <v>163</v>
      </c>
    </row>
    <row r="15" spans="1:35">
      <c r="Y15" s="76" t="s">
        <v>147</v>
      </c>
      <c r="Z15" s="76" t="s">
        <v>164</v>
      </c>
    </row>
    <row r="16" spans="1:35">
      <c r="Y16" s="76" t="s">
        <v>148</v>
      </c>
      <c r="Z16" s="76" t="s">
        <v>165</v>
      </c>
    </row>
    <row r="17" spans="25:26">
      <c r="Y17" s="76" t="s">
        <v>149</v>
      </c>
      <c r="Z17" s="76" t="s">
        <v>166</v>
      </c>
    </row>
    <row r="18" spans="25:26">
      <c r="Y18" s="76" t="s">
        <v>150</v>
      </c>
      <c r="Z18" s="76" t="s">
        <v>167</v>
      </c>
    </row>
    <row r="19" spans="25:26">
      <c r="Y19" s="76" t="s">
        <v>151</v>
      </c>
      <c r="Z19" s="76" t="s">
        <v>168</v>
      </c>
    </row>
    <row r="20" spans="25:26">
      <c r="Y20" s="76" t="s">
        <v>152</v>
      </c>
      <c r="Z20" s="76" t="s">
        <v>169</v>
      </c>
    </row>
    <row r="21" spans="25:26">
      <c r="Y21" s="76" t="s">
        <v>153</v>
      </c>
      <c r="Z21" s="76" t="s">
        <v>170</v>
      </c>
    </row>
    <row r="22" spans="25:26">
      <c r="Y22" s="76" t="s">
        <v>154</v>
      </c>
      <c r="Z22" s="76" t="s">
        <v>171</v>
      </c>
    </row>
    <row r="23" spans="25:26">
      <c r="Y23" s="76" t="s">
        <v>155</v>
      </c>
      <c r="Z23" s="76" t="s">
        <v>172</v>
      </c>
    </row>
    <row r="24" spans="25:26">
      <c r="Y24" s="76" t="s">
        <v>156</v>
      </c>
      <c r="Z24" s="76" t="s">
        <v>173</v>
      </c>
    </row>
    <row r="25" spans="25:26">
      <c r="Y25" s="76" t="s">
        <v>157</v>
      </c>
      <c r="Z25" s="76" t="s">
        <v>174</v>
      </c>
    </row>
    <row r="26" spans="25:26">
      <c r="Z26" s="76" t="s">
        <v>175</v>
      </c>
    </row>
    <row r="27" spans="25:26">
      <c r="Z27" s="76" t="s">
        <v>176</v>
      </c>
    </row>
    <row r="28" spans="25:26">
      <c r="Z28" s="76" t="s">
        <v>177</v>
      </c>
    </row>
    <row r="29" spans="25:26">
      <c r="Z29" s="76" t="s">
        <v>178</v>
      </c>
    </row>
    <row r="30" spans="25:26">
      <c r="Z30" s="76" t="s">
        <v>179</v>
      </c>
    </row>
    <row r="31" spans="25:26">
      <c r="Z31" s="76" t="s">
        <v>180</v>
      </c>
    </row>
    <row r="32" spans="25:26">
      <c r="Z32" s="76" t="s">
        <v>181</v>
      </c>
    </row>
    <row r="33" spans="26:26">
      <c r="Z33" s="76" t="s">
        <v>182</v>
      </c>
    </row>
    <row r="34" spans="26:26">
      <c r="Z34" s="76" t="s">
        <v>183</v>
      </c>
    </row>
    <row r="35" spans="26:26">
      <c r="Z35" s="76" t="s">
        <v>184</v>
      </c>
    </row>
    <row r="36" spans="26:26">
      <c r="Z36" s="76" t="s">
        <v>185</v>
      </c>
    </row>
    <row r="37" spans="26:26">
      <c r="Z37" s="76" t="s">
        <v>186</v>
      </c>
    </row>
    <row r="38" spans="26:26">
      <c r="Z38" s="76" t="s">
        <v>187</v>
      </c>
    </row>
    <row r="39" spans="26:26">
      <c r="Z39" s="76" t="s">
        <v>188</v>
      </c>
    </row>
    <row r="40" spans="26:26">
      <c r="Z40" s="76" t="s">
        <v>189</v>
      </c>
    </row>
    <row r="41" spans="26:26">
      <c r="Z41" s="76" t="s">
        <v>190</v>
      </c>
    </row>
    <row r="42" spans="26:26">
      <c r="Z42" s="76" t="s">
        <v>191</v>
      </c>
    </row>
    <row r="43" spans="26:26">
      <c r="Z43" s="76" t="s">
        <v>192</v>
      </c>
    </row>
    <row r="44" spans="26:26">
      <c r="Z44" s="76" t="s">
        <v>193</v>
      </c>
    </row>
    <row r="45" spans="26:26">
      <c r="Z45" s="76" t="s">
        <v>194</v>
      </c>
    </row>
    <row r="46" spans="26:26">
      <c r="Z46" s="76" t="s">
        <v>195</v>
      </c>
    </row>
    <row r="47" spans="26:26">
      <c r="Z47" s="76" t="s">
        <v>196</v>
      </c>
    </row>
    <row r="48" spans="26:26">
      <c r="Z48" s="76" t="s">
        <v>197</v>
      </c>
    </row>
    <row r="49" spans="26:26">
      <c r="Z49" s="76" t="s">
        <v>198</v>
      </c>
    </row>
    <row r="50" spans="26:26">
      <c r="Z50" s="76" t="s">
        <v>199</v>
      </c>
    </row>
    <row r="51" spans="26:26">
      <c r="Z51" s="76" t="s">
        <v>200</v>
      </c>
    </row>
    <row r="52" spans="26:26">
      <c r="Z52" s="76" t="s">
        <v>201</v>
      </c>
    </row>
    <row r="53" spans="26:26">
      <c r="Z53" s="76" t="s">
        <v>202</v>
      </c>
    </row>
    <row r="54" spans="26:26">
      <c r="Z54" s="76" t="s">
        <v>203</v>
      </c>
    </row>
    <row r="55" spans="26:26">
      <c r="Z55" s="76" t="s">
        <v>204</v>
      </c>
    </row>
    <row r="56" spans="26:26">
      <c r="Z56" s="76" t="s">
        <v>205</v>
      </c>
    </row>
    <row r="57" spans="26:26">
      <c r="Z57" s="76" t="s">
        <v>206</v>
      </c>
    </row>
    <row r="58" spans="26:26">
      <c r="Z58" s="76" t="s">
        <v>207</v>
      </c>
    </row>
    <row r="59" spans="26:26">
      <c r="Z59" s="76" t="s">
        <v>208</v>
      </c>
    </row>
    <row r="60" spans="26:26">
      <c r="Z60" s="76" t="s">
        <v>209</v>
      </c>
    </row>
    <row r="61" spans="26:26">
      <c r="Z61" s="76" t="s">
        <v>210</v>
      </c>
    </row>
  </sheetData>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S46"/>
  <sheetViews>
    <sheetView showGridLines="0" zoomScale="85" zoomScaleNormal="85" workbookViewId="0">
      <selection activeCell="T16" sqref="T16"/>
    </sheetView>
  </sheetViews>
  <sheetFormatPr defaultRowHeight="16.5"/>
  <cols>
    <col min="1" max="2" width="1.625" customWidth="1"/>
    <col min="3" max="3" width="10.625" customWidth="1"/>
    <col min="4" max="4" width="10.75" customWidth="1"/>
    <col min="5" max="5" width="4.875" style="1" customWidth="1"/>
    <col min="6" max="7" width="5.625" customWidth="1"/>
    <col min="8" max="9" width="3.125" customWidth="1"/>
    <col min="10" max="11" width="5.625" customWidth="1"/>
    <col min="12" max="12" width="5.5" customWidth="1"/>
    <col min="13" max="13" width="9" style="1" customWidth="1"/>
    <col min="14" max="14" width="26.125" customWidth="1"/>
    <col min="15" max="15" width="1.625" customWidth="1"/>
    <col min="16" max="16" width="3.125" customWidth="1"/>
    <col min="17" max="17" width="9" customWidth="1"/>
    <col min="18" max="18" width="11" customWidth="1"/>
    <col min="19" max="19" width="5.625" customWidth="1"/>
    <col min="20" max="21" width="9" customWidth="1"/>
    <col min="22" max="22" width="13.125" customWidth="1"/>
    <col min="23" max="23" width="10.625" customWidth="1"/>
    <col min="24" max="25" width="9" customWidth="1"/>
  </cols>
  <sheetData>
    <row r="1" spans="2:19" ht="9.9499999999999993" customHeight="1" thickBot="1"/>
    <row r="2" spans="2:19" s="10" customFormat="1" ht="23.25" customHeight="1" thickBot="1">
      <c r="B2" s="292" t="s">
        <v>27</v>
      </c>
      <c r="C2" s="293"/>
      <c r="D2" s="293"/>
      <c r="E2" s="293"/>
      <c r="F2" s="293"/>
      <c r="G2" s="293"/>
      <c r="H2" s="293"/>
      <c r="I2" s="293"/>
      <c r="J2" s="293"/>
      <c r="K2" s="293"/>
      <c r="L2" s="293"/>
      <c r="M2" s="293"/>
      <c r="N2" s="293"/>
      <c r="O2" s="294"/>
      <c r="P2" s="71"/>
      <c r="R2" s="77"/>
    </row>
    <row r="3" spans="2:19" s="10" customFormat="1" ht="12.75" customHeight="1" thickBot="1">
      <c r="C3" s="11"/>
      <c r="D3" s="11"/>
      <c r="E3" s="11"/>
      <c r="F3" s="11"/>
      <c r="G3" s="11"/>
      <c r="H3" s="11"/>
      <c r="I3" s="11"/>
      <c r="J3" s="11"/>
      <c r="K3" s="11"/>
      <c r="L3" s="11"/>
      <c r="M3" s="11"/>
    </row>
    <row r="4" spans="2:19" s="10" customFormat="1" ht="21" customHeight="1">
      <c r="B4" s="208"/>
      <c r="C4" s="303" t="s">
        <v>330</v>
      </c>
      <c r="D4" s="303"/>
      <c r="E4" s="303"/>
      <c r="F4" s="303"/>
      <c r="G4" s="303"/>
      <c r="H4" s="303"/>
      <c r="I4" s="303"/>
      <c r="J4" s="303"/>
      <c r="K4" s="303"/>
      <c r="L4" s="303"/>
      <c r="M4" s="303"/>
      <c r="N4" s="303"/>
      <c r="O4" s="209"/>
      <c r="P4" s="72"/>
      <c r="R4" s="72"/>
      <c r="S4" s="72"/>
    </row>
    <row r="5" spans="2:19" ht="26.1" customHeight="1">
      <c r="B5" s="166"/>
      <c r="C5" s="299" t="s">
        <v>49</v>
      </c>
      <c r="D5" s="299"/>
      <c r="E5" s="299"/>
      <c r="F5" s="299" t="s">
        <v>30</v>
      </c>
      <c r="G5" s="299"/>
      <c r="H5" s="299"/>
      <c r="I5" s="299"/>
      <c r="J5" s="299"/>
      <c r="K5" s="299"/>
      <c r="L5" s="295" t="s">
        <v>29</v>
      </c>
      <c r="M5" s="296"/>
      <c r="N5" s="143" t="s">
        <v>71</v>
      </c>
      <c r="O5" s="210"/>
      <c r="P5" s="73"/>
      <c r="R5" s="73"/>
      <c r="S5" s="73"/>
    </row>
    <row r="6" spans="2:19" ht="26.1" customHeight="1">
      <c r="B6" s="166"/>
      <c r="C6" s="272" t="s">
        <v>28</v>
      </c>
      <c r="D6" s="272"/>
      <c r="E6" s="272"/>
      <c r="F6" s="276" t="s">
        <v>511</v>
      </c>
      <c r="G6" s="277"/>
      <c r="H6" s="277"/>
      <c r="I6" s="277"/>
      <c r="J6" s="277"/>
      <c r="K6" s="278"/>
      <c r="L6" s="297"/>
      <c r="M6" s="298"/>
      <c r="N6" s="19"/>
      <c r="O6" s="211"/>
      <c r="P6" s="67"/>
      <c r="R6" s="67"/>
      <c r="S6" s="67"/>
    </row>
    <row r="7" spans="2:19" ht="26.1" customHeight="1">
      <c r="B7" s="166"/>
      <c r="C7" s="236" t="s">
        <v>47</v>
      </c>
      <c r="D7" s="237"/>
      <c r="E7" s="238"/>
      <c r="F7" s="304">
        <v>20260101</v>
      </c>
      <c r="G7" s="305"/>
      <c r="H7" s="305"/>
      <c r="I7" s="305"/>
      <c r="J7" s="305"/>
      <c r="K7" s="306"/>
      <c r="L7" s="242" t="s">
        <v>48</v>
      </c>
      <c r="M7" s="243"/>
      <c r="N7" s="20"/>
      <c r="O7" s="212"/>
      <c r="P7" s="68"/>
      <c r="R7" s="68"/>
      <c r="S7" s="68"/>
    </row>
    <row r="8" spans="2:19" ht="26.1" customHeight="1">
      <c r="B8" s="166"/>
      <c r="C8" s="272" t="s">
        <v>31</v>
      </c>
      <c r="D8" s="272"/>
      <c r="E8" s="272"/>
      <c r="F8" s="300" t="s">
        <v>512</v>
      </c>
      <c r="G8" s="301"/>
      <c r="H8" s="301"/>
      <c r="I8" s="301"/>
      <c r="J8" s="301"/>
      <c r="K8" s="302"/>
      <c r="L8" s="242"/>
      <c r="M8" s="243"/>
      <c r="N8" s="20"/>
      <c r="O8" s="212"/>
      <c r="P8" s="68"/>
      <c r="R8" s="68"/>
      <c r="S8" s="68"/>
    </row>
    <row r="9" spans="2:19" ht="26.1" customHeight="1">
      <c r="B9" s="166"/>
      <c r="C9" s="236" t="s">
        <v>101</v>
      </c>
      <c r="D9" s="237"/>
      <c r="E9" s="238"/>
      <c r="F9" s="285" t="s">
        <v>528</v>
      </c>
      <c r="G9" s="286"/>
      <c r="H9" s="286"/>
      <c r="I9" s="286"/>
      <c r="J9" s="286"/>
      <c r="K9" s="287"/>
      <c r="L9" s="242" t="s">
        <v>102</v>
      </c>
      <c r="M9" s="243"/>
      <c r="N9" s="20"/>
      <c r="O9" s="212"/>
      <c r="P9" s="68"/>
      <c r="R9" s="68"/>
      <c r="S9" s="68"/>
    </row>
    <row r="10" spans="2:19" ht="26.1" customHeight="1">
      <c r="B10" s="166"/>
      <c r="C10" s="291" t="s">
        <v>69</v>
      </c>
      <c r="D10" s="291"/>
      <c r="E10" s="291"/>
      <c r="F10" s="288" t="str">
        <f>IF(OR(LEFT(F9,1)="",F9=""),"",
(IF(MID(SUBSTITUTE(F9,"-",""),7,1)*1=1,"19",
IF(MID(SUBSTITUTE(F9,"-",""),7,1)*1=2,"19",
IF(MID(SUBSTITUTE(F9,"-",""),7,1)*1=3,"20",
IF(MID(SUBSTITUTE(F9,"-",""),7,1)*1=5,"19",
IF(MID(SUBSTITUTE(F9,"-",""),7,1)*1=6,"19",
IF(MID(SUBSTITUTE(F9,"-",""),7,1)*1=4,"20","")))))&amp;
MID(SUBSTITUTE(F9,"-",""),1,2)&amp;"-"&amp;
MID(SUBSTITUTE(F9,"-",""),3,2)&amp;"-"&amp;
MID(SUBSTITUTE(F9,"-",""),5,2))))</f>
        <v>1998-02-19</v>
      </c>
      <c r="G10" s="289"/>
      <c r="H10" s="289"/>
      <c r="I10" s="289"/>
      <c r="J10" s="289"/>
      <c r="K10" s="290"/>
      <c r="L10" s="279" t="s">
        <v>298</v>
      </c>
      <c r="M10" s="280"/>
      <c r="N10" s="144"/>
      <c r="O10" s="212"/>
      <c r="P10" s="68"/>
      <c r="R10" s="68"/>
      <c r="S10" s="68"/>
    </row>
    <row r="11" spans="2:19" ht="26.1" customHeight="1">
      <c r="B11" s="166"/>
      <c r="C11" s="236" t="s">
        <v>235</v>
      </c>
      <c r="D11" s="237"/>
      <c r="E11" s="238"/>
      <c r="F11" s="273" t="s">
        <v>237</v>
      </c>
      <c r="G11" s="274"/>
      <c r="H11" s="274"/>
      <c r="I11" s="274"/>
      <c r="J11" s="274"/>
      <c r="K11" s="275"/>
      <c r="L11" s="242" t="s">
        <v>236</v>
      </c>
      <c r="M11" s="243"/>
      <c r="N11" s="20"/>
      <c r="O11" s="212"/>
      <c r="P11" s="68"/>
      <c r="R11" s="68"/>
      <c r="S11" s="68"/>
    </row>
    <row r="12" spans="2:19" ht="26.1" customHeight="1">
      <c r="B12" s="166"/>
      <c r="C12" s="236" t="s">
        <v>70</v>
      </c>
      <c r="D12" s="237"/>
      <c r="E12" s="238"/>
      <c r="F12" s="239" t="s">
        <v>508</v>
      </c>
      <c r="G12" s="240"/>
      <c r="H12" s="240"/>
      <c r="I12" s="240"/>
      <c r="J12" s="240"/>
      <c r="K12" s="241"/>
      <c r="L12" s="242"/>
      <c r="M12" s="243"/>
      <c r="N12" s="20"/>
      <c r="O12" s="212"/>
      <c r="P12" s="68"/>
      <c r="R12" s="68"/>
      <c r="S12" s="68"/>
    </row>
    <row r="13" spans="2:19" ht="26.1" customHeight="1">
      <c r="B13" s="166"/>
      <c r="C13" s="236" t="s">
        <v>44</v>
      </c>
      <c r="D13" s="237"/>
      <c r="E13" s="238"/>
      <c r="F13" s="276" t="s">
        <v>509</v>
      </c>
      <c r="G13" s="277"/>
      <c r="H13" s="277"/>
      <c r="I13" s="277"/>
      <c r="J13" s="277"/>
      <c r="K13" s="278"/>
      <c r="L13" s="242"/>
      <c r="M13" s="243"/>
      <c r="N13" s="20"/>
      <c r="O13" s="212"/>
      <c r="P13" s="68"/>
      <c r="R13" s="68"/>
      <c r="S13" s="68"/>
    </row>
    <row r="14" spans="2:19" ht="26.1" customHeight="1">
      <c r="B14" s="166"/>
      <c r="C14" s="236" t="s">
        <v>73</v>
      </c>
      <c r="D14" s="237"/>
      <c r="E14" s="238"/>
      <c r="F14" s="276" t="s">
        <v>505</v>
      </c>
      <c r="G14" s="277"/>
      <c r="H14" s="277"/>
      <c r="I14" s="277"/>
      <c r="J14" s="277"/>
      <c r="K14" s="278"/>
      <c r="L14" s="242" t="s">
        <v>74</v>
      </c>
      <c r="M14" s="243"/>
      <c r="N14" s="20"/>
      <c r="O14" s="212"/>
      <c r="P14" s="68"/>
      <c r="R14" s="68"/>
      <c r="S14" s="68"/>
    </row>
    <row r="15" spans="2:19" ht="26.1" customHeight="1">
      <c r="B15" s="166"/>
      <c r="C15" s="272" t="s">
        <v>37</v>
      </c>
      <c r="D15" s="272"/>
      <c r="E15" s="272"/>
      <c r="F15" s="276" t="s">
        <v>513</v>
      </c>
      <c r="G15" s="277"/>
      <c r="H15" s="277"/>
      <c r="I15" s="277"/>
      <c r="J15" s="277"/>
      <c r="K15" s="278"/>
      <c r="L15" s="242"/>
      <c r="M15" s="243"/>
      <c r="N15" s="20"/>
      <c r="O15" s="212"/>
      <c r="P15" s="68"/>
      <c r="R15" s="68"/>
      <c r="S15" s="68"/>
    </row>
    <row r="16" spans="2:19" ht="26.1" customHeight="1">
      <c r="B16" s="166"/>
      <c r="C16" s="272" t="s">
        <v>33</v>
      </c>
      <c r="D16" s="272"/>
      <c r="E16" s="272"/>
      <c r="F16" s="252">
        <v>20260601</v>
      </c>
      <c r="G16" s="252"/>
      <c r="H16" s="252"/>
      <c r="I16" s="252"/>
      <c r="J16" s="252"/>
      <c r="K16" s="252"/>
      <c r="L16" s="242" t="s">
        <v>48</v>
      </c>
      <c r="M16" s="243"/>
      <c r="N16" s="20"/>
      <c r="O16" s="212"/>
      <c r="P16" s="68"/>
    </row>
    <row r="17" spans="2:19" ht="26.1" customHeight="1">
      <c r="B17" s="166"/>
      <c r="C17" s="272" t="s">
        <v>34</v>
      </c>
      <c r="D17" s="272"/>
      <c r="E17" s="272"/>
      <c r="F17" s="252">
        <v>20270531</v>
      </c>
      <c r="G17" s="252"/>
      <c r="H17" s="252"/>
      <c r="I17" s="252"/>
      <c r="J17" s="252"/>
      <c r="K17" s="252"/>
      <c r="L17" s="242" t="s">
        <v>48</v>
      </c>
      <c r="M17" s="243"/>
      <c r="N17" s="20"/>
      <c r="O17" s="212"/>
      <c r="P17" s="68"/>
    </row>
    <row r="18" spans="2:19" ht="26.1" customHeight="1">
      <c r="B18" s="166"/>
      <c r="C18" s="272" t="s">
        <v>35</v>
      </c>
      <c r="D18" s="272"/>
      <c r="E18" s="272"/>
      <c r="F18" s="276" t="s">
        <v>218</v>
      </c>
      <c r="G18" s="277"/>
      <c r="H18" s="278"/>
      <c r="I18" s="276" t="s">
        <v>158</v>
      </c>
      <c r="J18" s="277"/>
      <c r="K18" s="278"/>
      <c r="L18" s="255" t="s">
        <v>229</v>
      </c>
      <c r="M18" s="256"/>
      <c r="N18" s="20"/>
      <c r="O18" s="212"/>
      <c r="P18" s="68"/>
    </row>
    <row r="19" spans="2:19" ht="26.1" customHeight="1">
      <c r="B19" s="166"/>
      <c r="C19" s="272" t="s">
        <v>36</v>
      </c>
      <c r="D19" s="272"/>
      <c r="E19" s="272"/>
      <c r="F19" s="276" t="s">
        <v>151</v>
      </c>
      <c r="G19" s="277"/>
      <c r="H19" s="278"/>
      <c r="I19" s="276" t="s">
        <v>158</v>
      </c>
      <c r="J19" s="277"/>
      <c r="K19" s="278"/>
      <c r="L19" s="257"/>
      <c r="M19" s="258"/>
      <c r="N19" s="20"/>
      <c r="O19" s="212"/>
      <c r="P19" s="68"/>
    </row>
    <row r="20" spans="2:19" ht="26.1" customHeight="1">
      <c r="B20" s="166"/>
      <c r="C20" s="236" t="s">
        <v>45</v>
      </c>
      <c r="D20" s="237"/>
      <c r="E20" s="238"/>
      <c r="F20" s="276" t="s">
        <v>145</v>
      </c>
      <c r="G20" s="277"/>
      <c r="H20" s="278"/>
      <c r="I20" s="276" t="s">
        <v>158</v>
      </c>
      <c r="J20" s="277"/>
      <c r="K20" s="278"/>
      <c r="L20" s="257"/>
      <c r="M20" s="258"/>
      <c r="N20" s="253" t="s">
        <v>233</v>
      </c>
      <c r="O20" s="213"/>
      <c r="P20" s="69"/>
    </row>
    <row r="21" spans="2:19" ht="26.1" customHeight="1">
      <c r="B21" s="166"/>
      <c r="C21" s="236" t="s">
        <v>46</v>
      </c>
      <c r="D21" s="237"/>
      <c r="E21" s="238"/>
      <c r="F21" s="276" t="s">
        <v>146</v>
      </c>
      <c r="G21" s="277"/>
      <c r="H21" s="278"/>
      <c r="I21" s="276" t="s">
        <v>158</v>
      </c>
      <c r="J21" s="277"/>
      <c r="K21" s="278"/>
      <c r="L21" s="259"/>
      <c r="M21" s="260"/>
      <c r="N21" s="254"/>
      <c r="O21" s="213"/>
      <c r="P21" s="69"/>
    </row>
    <row r="22" spans="2:19" ht="26.1" customHeight="1">
      <c r="B22" s="166"/>
      <c r="C22" s="230" t="s">
        <v>32</v>
      </c>
      <c r="D22" s="231"/>
      <c r="E22" s="232"/>
      <c r="F22" s="161" t="s">
        <v>136</v>
      </c>
      <c r="G22" s="161" t="s">
        <v>137</v>
      </c>
      <c r="H22" s="283" t="s">
        <v>138</v>
      </c>
      <c r="I22" s="284"/>
      <c r="J22" s="161" t="s">
        <v>139</v>
      </c>
      <c r="K22" s="161" t="s">
        <v>140</v>
      </c>
      <c r="L22" s="242"/>
      <c r="M22" s="243"/>
      <c r="N22" s="20"/>
      <c r="O22" s="212"/>
      <c r="P22" s="68"/>
    </row>
    <row r="23" spans="2:19" ht="26.1" customHeight="1">
      <c r="B23" s="166"/>
      <c r="C23" s="233"/>
      <c r="D23" s="234"/>
      <c r="E23" s="235"/>
      <c r="F23" s="186" t="s">
        <v>133</v>
      </c>
      <c r="G23" s="186" t="s">
        <v>133</v>
      </c>
      <c r="H23" s="276" t="s">
        <v>133</v>
      </c>
      <c r="I23" s="278"/>
      <c r="J23" s="186" t="s">
        <v>133</v>
      </c>
      <c r="K23" s="186" t="s">
        <v>133</v>
      </c>
      <c r="L23" s="184"/>
      <c r="M23" s="185"/>
      <c r="N23" s="20"/>
      <c r="O23" s="212"/>
      <c r="P23" s="68"/>
    </row>
    <row r="24" spans="2:19" ht="26.1" customHeight="1">
      <c r="B24" s="166"/>
      <c r="C24" s="236" t="s">
        <v>53</v>
      </c>
      <c r="D24" s="237"/>
      <c r="E24" s="238"/>
      <c r="F24" s="276" t="s">
        <v>54</v>
      </c>
      <c r="G24" s="277"/>
      <c r="H24" s="277"/>
      <c r="I24" s="277"/>
      <c r="J24" s="277"/>
      <c r="K24" s="278"/>
      <c r="L24" s="242" t="s">
        <v>108</v>
      </c>
      <c r="M24" s="243"/>
      <c r="N24" s="20"/>
      <c r="O24" s="212"/>
      <c r="P24" s="68"/>
    </row>
    <row r="25" spans="2:19" ht="26.1" customHeight="1">
      <c r="B25" s="166"/>
      <c r="C25" s="262" t="s">
        <v>231</v>
      </c>
      <c r="D25" s="263"/>
      <c r="E25" s="264"/>
      <c r="F25" s="281">
        <f>계산!B26</f>
        <v>40.000000000000007</v>
      </c>
      <c r="G25" s="282"/>
      <c r="H25" s="282"/>
      <c r="I25" s="282"/>
      <c r="J25" s="282"/>
      <c r="K25" s="183" t="s">
        <v>234</v>
      </c>
      <c r="L25" s="279" t="s">
        <v>232</v>
      </c>
      <c r="M25" s="280"/>
      <c r="N25" s="144"/>
      <c r="O25" s="212"/>
      <c r="P25" s="68"/>
    </row>
    <row r="26" spans="2:19" ht="26.1" customHeight="1">
      <c r="B26" s="166"/>
      <c r="C26" s="244" t="s">
        <v>62</v>
      </c>
      <c r="D26" s="245"/>
      <c r="E26" s="246"/>
      <c r="F26" s="145" t="s">
        <v>64</v>
      </c>
      <c r="G26" s="146" t="s">
        <v>65</v>
      </c>
      <c r="H26" s="261" t="s">
        <v>66</v>
      </c>
      <c r="I26" s="261"/>
      <c r="J26" s="146" t="s">
        <v>67</v>
      </c>
      <c r="K26" s="147"/>
      <c r="L26" s="250" t="s">
        <v>242</v>
      </c>
      <c r="M26" s="251"/>
      <c r="N26" s="228" t="s">
        <v>442</v>
      </c>
      <c r="O26" s="214"/>
      <c r="P26" s="75"/>
      <c r="R26" s="75"/>
      <c r="S26" s="75"/>
    </row>
    <row r="27" spans="2:19" ht="26.1" customHeight="1">
      <c r="B27" s="166"/>
      <c r="C27" s="247"/>
      <c r="D27" s="248"/>
      <c r="E27" s="249"/>
      <c r="F27" s="145" t="str">
        <f>IF(AND(계산!B29&lt;=60,F25&gt;=15),"Y","N")</f>
        <v>Y</v>
      </c>
      <c r="G27" s="146" t="str">
        <f>IF(F25&gt;=15,"Y","N")</f>
        <v>Y</v>
      </c>
      <c r="H27" s="227" t="str">
        <f>IF(AND(F11="내국인",계산!B33&gt;=3),"Y","N")</f>
        <v>Y</v>
      </c>
      <c r="I27" s="227"/>
      <c r="J27" s="146" t="s">
        <v>133</v>
      </c>
      <c r="K27" s="147"/>
      <c r="L27" s="251"/>
      <c r="M27" s="251"/>
      <c r="N27" s="229"/>
      <c r="O27" s="214"/>
      <c r="P27" s="75"/>
      <c r="R27" s="75"/>
      <c r="S27" s="75"/>
    </row>
    <row r="28" spans="2:19" ht="49.5" customHeight="1">
      <c r="B28" s="166"/>
      <c r="C28" s="236" t="s">
        <v>109</v>
      </c>
      <c r="D28" s="237"/>
      <c r="E28" s="238"/>
      <c r="F28" s="265" t="s">
        <v>246</v>
      </c>
      <c r="G28" s="261"/>
      <c r="H28" s="261"/>
      <c r="I28" s="261"/>
      <c r="J28" s="261"/>
      <c r="K28" s="266"/>
      <c r="L28" s="269" t="s">
        <v>112</v>
      </c>
      <c r="M28" s="270"/>
      <c r="N28" s="84" t="s">
        <v>502</v>
      </c>
      <c r="O28" s="215"/>
      <c r="P28" s="74"/>
      <c r="R28" s="74"/>
      <c r="S28" s="74"/>
    </row>
    <row r="29" spans="2:19" ht="26.1" customHeight="1">
      <c r="B29" s="166"/>
      <c r="C29" s="272" t="s">
        <v>38</v>
      </c>
      <c r="D29" s="272"/>
      <c r="E29" s="9" t="s">
        <v>8</v>
      </c>
      <c r="F29" s="271" t="s">
        <v>514</v>
      </c>
      <c r="G29" s="271"/>
      <c r="H29" s="271"/>
      <c r="I29" s="271"/>
      <c r="J29" s="271"/>
      <c r="K29" s="271"/>
      <c r="L29" s="267"/>
      <c r="M29" s="268"/>
      <c r="N29" s="21"/>
      <c r="O29" s="216"/>
      <c r="P29" s="70"/>
      <c r="R29" s="70"/>
      <c r="S29" s="70"/>
    </row>
    <row r="30" spans="2:19" ht="26.1" customHeight="1">
      <c r="B30" s="166"/>
      <c r="C30" s="272"/>
      <c r="D30" s="272"/>
      <c r="E30" s="9" t="s">
        <v>42</v>
      </c>
      <c r="F30" s="271" t="s">
        <v>440</v>
      </c>
      <c r="G30" s="271"/>
      <c r="H30" s="271"/>
      <c r="I30" s="271"/>
      <c r="J30" s="271"/>
      <c r="K30" s="271"/>
      <c r="L30" s="267"/>
      <c r="M30" s="268"/>
      <c r="N30" s="21"/>
      <c r="O30" s="216"/>
      <c r="P30" s="70"/>
      <c r="R30" s="70"/>
      <c r="S30" s="70"/>
    </row>
    <row r="31" spans="2:19" ht="26.1" customHeight="1">
      <c r="B31" s="166"/>
      <c r="C31" s="272"/>
      <c r="D31" s="272"/>
      <c r="E31" s="9" t="s">
        <v>43</v>
      </c>
      <c r="F31" s="271" t="s">
        <v>441</v>
      </c>
      <c r="G31" s="271"/>
      <c r="H31" s="271"/>
      <c r="I31" s="271"/>
      <c r="J31" s="271"/>
      <c r="K31" s="271"/>
      <c r="L31" s="267"/>
      <c r="M31" s="268"/>
      <c r="N31" s="21"/>
      <c r="O31" s="216"/>
      <c r="P31" s="70"/>
      <c r="R31" s="70"/>
      <c r="S31" s="70"/>
    </row>
    <row r="32" spans="2:19" ht="9.9499999999999993" customHeight="1" thickBot="1">
      <c r="B32" s="168"/>
      <c r="C32" s="169"/>
      <c r="D32" s="169"/>
      <c r="E32" s="217"/>
      <c r="F32" s="169"/>
      <c r="G32" s="169"/>
      <c r="H32" s="169"/>
      <c r="I32" s="169"/>
      <c r="J32" s="169"/>
      <c r="K32" s="169"/>
      <c r="L32" s="169"/>
      <c r="M32" s="217"/>
      <c r="N32" s="169"/>
      <c r="O32" s="170"/>
    </row>
    <row r="33" ht="24.95" customHeight="1"/>
    <row r="34" ht="24.95" customHeight="1"/>
    <row r="35" ht="24.95" customHeight="1"/>
    <row r="36" ht="24.95" customHeight="1"/>
    <row r="37" ht="24.95" customHeight="1"/>
    <row r="38" ht="24.95" customHeight="1"/>
    <row r="39" ht="24.95" customHeight="1"/>
    <row r="40" ht="24.95" customHeight="1"/>
    <row r="41" ht="24.95" customHeight="1"/>
    <row r="42" ht="24.95" customHeight="1"/>
    <row r="43" ht="24.95" customHeight="1"/>
    <row r="44" ht="20.100000000000001" customHeight="1"/>
    <row r="45" ht="20.100000000000001" customHeight="1"/>
    <row r="46" ht="20.100000000000001" customHeight="1"/>
  </sheetData>
  <mergeCells count="80">
    <mergeCell ref="B2:O2"/>
    <mergeCell ref="L5:M5"/>
    <mergeCell ref="L6:M6"/>
    <mergeCell ref="L7:M7"/>
    <mergeCell ref="L10:M10"/>
    <mergeCell ref="F5:K5"/>
    <mergeCell ref="L8:M8"/>
    <mergeCell ref="F8:K8"/>
    <mergeCell ref="C4:N4"/>
    <mergeCell ref="C7:E7"/>
    <mergeCell ref="F7:K7"/>
    <mergeCell ref="F6:K6"/>
    <mergeCell ref="C5:E5"/>
    <mergeCell ref="C6:E6"/>
    <mergeCell ref="C8:E8"/>
    <mergeCell ref="C9:E9"/>
    <mergeCell ref="F9:K9"/>
    <mergeCell ref="L9:M9"/>
    <mergeCell ref="C13:E13"/>
    <mergeCell ref="F13:K13"/>
    <mergeCell ref="F10:K10"/>
    <mergeCell ref="L11:M11"/>
    <mergeCell ref="C10:E10"/>
    <mergeCell ref="C18:E18"/>
    <mergeCell ref="F18:H18"/>
    <mergeCell ref="H22:I22"/>
    <mergeCell ref="H23:I23"/>
    <mergeCell ref="I18:K18"/>
    <mergeCell ref="F19:H19"/>
    <mergeCell ref="I19:K19"/>
    <mergeCell ref="F20:H20"/>
    <mergeCell ref="I20:K20"/>
    <mergeCell ref="F21:H21"/>
    <mergeCell ref="I21:K21"/>
    <mergeCell ref="L25:M25"/>
    <mergeCell ref="F25:J25"/>
    <mergeCell ref="C19:E19"/>
    <mergeCell ref="C24:E24"/>
    <mergeCell ref="F24:K24"/>
    <mergeCell ref="C20:E20"/>
    <mergeCell ref="C21:E21"/>
    <mergeCell ref="C17:E17"/>
    <mergeCell ref="L13:M13"/>
    <mergeCell ref="L15:M15"/>
    <mergeCell ref="L16:M16"/>
    <mergeCell ref="C11:E11"/>
    <mergeCell ref="F11:K11"/>
    <mergeCell ref="C15:E15"/>
    <mergeCell ref="C16:E16"/>
    <mergeCell ref="F15:K15"/>
    <mergeCell ref="F16:K16"/>
    <mergeCell ref="C14:E14"/>
    <mergeCell ref="F14:K14"/>
    <mergeCell ref="L14:M14"/>
    <mergeCell ref="L31:M31"/>
    <mergeCell ref="F29:K29"/>
    <mergeCell ref="F30:K30"/>
    <mergeCell ref="F31:K31"/>
    <mergeCell ref="C29:D31"/>
    <mergeCell ref="C28:E28"/>
    <mergeCell ref="F28:K28"/>
    <mergeCell ref="L29:M29"/>
    <mergeCell ref="L30:M30"/>
    <mergeCell ref="L28:M28"/>
    <mergeCell ref="H27:I27"/>
    <mergeCell ref="N26:N27"/>
    <mergeCell ref="C22:E23"/>
    <mergeCell ref="C12:E12"/>
    <mergeCell ref="F12:K12"/>
    <mergeCell ref="L12:M12"/>
    <mergeCell ref="C26:E27"/>
    <mergeCell ref="L26:M27"/>
    <mergeCell ref="F17:K17"/>
    <mergeCell ref="L22:M22"/>
    <mergeCell ref="L24:M24"/>
    <mergeCell ref="N20:N21"/>
    <mergeCell ref="L17:M17"/>
    <mergeCell ref="L18:M21"/>
    <mergeCell ref="H26:I26"/>
    <mergeCell ref="C25:E25"/>
  </mergeCells>
  <phoneticPr fontId="1" type="noConversion"/>
  <pageMargins left="0.7" right="0.7" top="0.75" bottom="0.75" header="0.3" footer="0.3"/>
  <pageSetup paperSize="9" scale="81" fitToHeight="0" orientation="portrait" r:id="rId1"/>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100-000000000000}">
          <x14:formula1>
            <xm:f>종류!$E$1:$E$2</xm:f>
          </x14:formula1>
          <xm:sqref>F24:K24</xm:sqref>
        </x14:dataValidation>
        <x14:dataValidation type="list" allowBlank="1" showInputMessage="1" showErrorMessage="1" xr:uid="{00000000-0002-0000-0100-000001000000}">
          <x14:formula1>
            <xm:f>종류!$K$1:$K$2</xm:f>
          </x14:formula1>
          <xm:sqref>J23:K23 J27 F27:H27 F23:H23</xm:sqref>
        </x14:dataValidation>
        <x14:dataValidation type="list" allowBlank="1" showInputMessage="1" showErrorMessage="1" xr:uid="{00000000-0002-0000-0100-000002000000}">
          <x14:formula1>
            <xm:f>종류!$Q$1:$Q$2</xm:f>
          </x14:formula1>
          <xm:sqref>F14:K14</xm:sqref>
        </x14:dataValidation>
        <x14:dataValidation type="list" allowBlank="1" showInputMessage="1" showErrorMessage="1" xr:uid="{00000000-0002-0000-0100-000003000000}">
          <x14:formula1>
            <xm:f>종류!$V$1:$V$2</xm:f>
          </x14:formula1>
          <xm:sqref>F28:K28</xm:sqref>
        </x14:dataValidation>
        <x14:dataValidation type="list" allowBlank="1" showInputMessage="1" showErrorMessage="1" xr:uid="{00000000-0002-0000-0100-000004000000}">
          <x14:formula1>
            <xm:f>종류!$Z$1:$Z$61</xm:f>
          </x14:formula1>
          <xm:sqref>I18:I21</xm:sqref>
        </x14:dataValidation>
        <x14:dataValidation type="list" allowBlank="1" showInputMessage="1" showErrorMessage="1" xr:uid="{00000000-0002-0000-0100-000005000000}">
          <x14:formula1>
            <xm:f>종류!$AB$1:$AB$2</xm:f>
          </x14:formula1>
          <xm:sqref>F11:K11</xm:sqref>
        </x14:dataValidation>
        <x14:dataValidation type="list" allowBlank="1" showInputMessage="1" showErrorMessage="1" xr:uid="{00000000-0002-0000-0100-000006000000}">
          <x14:formula1>
            <xm:f>종류!$Y$2:$Y$25</xm:f>
          </x14:formula1>
          <xm:sqref>F18:F19 F21</xm:sqref>
        </x14:dataValidation>
        <x14:dataValidation type="list" allowBlank="1" showInputMessage="1" showErrorMessage="1" xr:uid="{00000000-0002-0000-0100-000007000000}">
          <x14:formula1>
            <xm:f>종류!$Y$1:$Y$25</xm:f>
          </x14:formula1>
          <xm:sqref>F20:H20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B1:AA44"/>
  <sheetViews>
    <sheetView showGridLines="0" zoomScale="85" zoomScaleNormal="85" workbookViewId="0">
      <selection activeCell="T19" sqref="T19"/>
    </sheetView>
  </sheetViews>
  <sheetFormatPr defaultRowHeight="20.100000000000001" customHeight="1"/>
  <cols>
    <col min="1" max="2" width="1.625" customWidth="1"/>
    <col min="3" max="3" width="5.625" customWidth="1"/>
    <col min="4" max="5" width="10.625" customWidth="1"/>
    <col min="6" max="9" width="5.625" customWidth="1"/>
    <col min="10" max="10" width="10.625" customWidth="1"/>
    <col min="11" max="14" width="5.625" customWidth="1"/>
    <col min="15" max="15" width="10.625" customWidth="1"/>
    <col min="16" max="16" width="11.25" customWidth="1"/>
    <col min="17" max="17" width="12.125" customWidth="1"/>
    <col min="18" max="18" width="1.625" customWidth="1"/>
    <col min="20" max="20" width="68.375" customWidth="1"/>
    <col min="26" max="26" width="9" customWidth="1"/>
    <col min="27" max="27" width="12.625" customWidth="1"/>
    <col min="28" max="30" width="9" customWidth="1"/>
    <col min="31" max="31" width="12.625" customWidth="1"/>
  </cols>
  <sheetData>
    <row r="1" spans="2:18" ht="8.25" customHeight="1" thickBot="1"/>
    <row r="2" spans="2:18" ht="30" customHeight="1" thickBot="1">
      <c r="B2" s="292" t="s">
        <v>300</v>
      </c>
      <c r="C2" s="293"/>
      <c r="D2" s="293"/>
      <c r="E2" s="293"/>
      <c r="F2" s="293"/>
      <c r="G2" s="293"/>
      <c r="H2" s="293"/>
      <c r="I2" s="293"/>
      <c r="J2" s="293"/>
      <c r="K2" s="293"/>
      <c r="L2" s="293"/>
      <c r="M2" s="293"/>
      <c r="N2" s="293"/>
      <c r="O2" s="293"/>
      <c r="P2" s="293"/>
      <c r="Q2" s="293"/>
      <c r="R2" s="294"/>
    </row>
    <row r="3" spans="2:18" ht="10.5" customHeight="1">
      <c r="C3" s="71"/>
      <c r="D3" s="71"/>
      <c r="E3" s="71"/>
      <c r="F3" s="71"/>
      <c r="G3" s="71"/>
      <c r="H3" s="71"/>
      <c r="I3" s="71"/>
      <c r="J3" s="71"/>
      <c r="K3" s="71"/>
      <c r="L3" s="71"/>
      <c r="M3" s="71"/>
      <c r="N3" s="71"/>
      <c r="O3" s="71"/>
      <c r="P3" s="71"/>
      <c r="Q3" s="71"/>
    </row>
    <row r="4" spans="2:18" ht="15.75" customHeight="1">
      <c r="B4" s="344" t="s">
        <v>335</v>
      </c>
      <c r="C4" s="344"/>
      <c r="D4" s="344"/>
      <c r="E4" s="344"/>
      <c r="F4" s="344"/>
      <c r="G4" s="344"/>
      <c r="H4" s="344"/>
      <c r="I4" s="344"/>
      <c r="J4" s="344"/>
      <c r="K4" s="344"/>
      <c r="L4" s="344"/>
      <c r="M4" s="344"/>
      <c r="N4" s="344"/>
      <c r="O4" s="344"/>
      <c r="P4" s="344"/>
      <c r="Q4" s="344"/>
    </row>
    <row r="5" spans="2:18" ht="9.9499999999999993" customHeight="1" thickBot="1">
      <c r="C5" s="162"/>
      <c r="D5" s="162"/>
      <c r="E5" s="162"/>
      <c r="F5" s="162"/>
      <c r="G5" s="162"/>
      <c r="H5" s="162"/>
      <c r="I5" s="162"/>
      <c r="J5" s="162"/>
      <c r="K5" s="162"/>
      <c r="L5" s="162"/>
      <c r="M5" s="162"/>
      <c r="N5" s="162"/>
      <c r="O5" s="162"/>
      <c r="P5" s="162"/>
      <c r="Q5" s="162"/>
    </row>
    <row r="6" spans="2:18" ht="33" customHeight="1">
      <c r="B6" s="163"/>
      <c r="C6" s="303" t="s">
        <v>333</v>
      </c>
      <c r="D6" s="303"/>
      <c r="E6" s="303"/>
      <c r="F6" s="348" t="str">
        <f>기본정보!F6</f>
        <v>홍길동</v>
      </c>
      <c r="G6" s="348"/>
      <c r="H6" s="348"/>
      <c r="I6" s="164"/>
      <c r="J6" s="164"/>
      <c r="K6" s="164"/>
      <c r="L6" s="164"/>
      <c r="M6" s="164"/>
      <c r="N6" s="164"/>
      <c r="O6" s="164"/>
      <c r="P6" s="164"/>
      <c r="Q6" s="164"/>
      <c r="R6" s="165"/>
    </row>
    <row r="7" spans="2:18" ht="20.100000000000001" customHeight="1">
      <c r="B7" s="166"/>
      <c r="C7" s="143" t="s">
        <v>41</v>
      </c>
      <c r="D7" s="143" t="s">
        <v>40</v>
      </c>
      <c r="E7" s="143" t="s">
        <v>39</v>
      </c>
      <c r="F7" s="143" t="s">
        <v>41</v>
      </c>
      <c r="G7" s="299" t="s">
        <v>61</v>
      </c>
      <c r="H7" s="299"/>
      <c r="I7" s="299" t="s">
        <v>301</v>
      </c>
      <c r="J7" s="299"/>
      <c r="K7" s="299" t="s">
        <v>29</v>
      </c>
      <c r="L7" s="299"/>
      <c r="M7" s="299"/>
      <c r="N7" s="299"/>
      <c r="O7" s="299"/>
      <c r="P7" s="299"/>
      <c r="Q7" s="299"/>
      <c r="R7" s="167"/>
    </row>
    <row r="8" spans="2:18" ht="20.100000000000001" customHeight="1">
      <c r="B8" s="166"/>
      <c r="C8" s="36">
        <v>1</v>
      </c>
      <c r="D8" s="149">
        <v>20260601</v>
      </c>
      <c r="E8" s="149">
        <v>20270531</v>
      </c>
      <c r="F8" s="148" t="s">
        <v>57</v>
      </c>
      <c r="G8" s="345">
        <v>4664740</v>
      </c>
      <c r="H8" s="346"/>
      <c r="I8" s="343" t="str">
        <f>IF(G8&lt;계산!$E$26,"부적합", "적합")</f>
        <v>적합</v>
      </c>
      <c r="J8" s="343"/>
      <c r="K8" s="347" t="s">
        <v>527</v>
      </c>
      <c r="L8" s="347"/>
      <c r="M8" s="347"/>
      <c r="N8" s="347"/>
      <c r="O8" s="347"/>
      <c r="P8" s="347"/>
      <c r="Q8" s="347"/>
      <c r="R8" s="167"/>
    </row>
    <row r="9" spans="2:18" ht="20.100000000000001" customHeight="1">
      <c r="B9" s="166"/>
      <c r="C9" s="36">
        <v>2</v>
      </c>
      <c r="D9" s="149"/>
      <c r="E9" s="149"/>
      <c r="F9" s="148"/>
      <c r="G9" s="345"/>
      <c r="H9" s="346"/>
      <c r="I9" s="343" t="str">
        <f>IF(G9&lt;계산!$E$26,"부적합", "적합")</f>
        <v>부적합</v>
      </c>
      <c r="J9" s="343"/>
      <c r="K9" s="347"/>
      <c r="L9" s="347"/>
      <c r="M9" s="347"/>
      <c r="N9" s="347"/>
      <c r="O9" s="347"/>
      <c r="P9" s="347"/>
      <c r="Q9" s="347"/>
      <c r="R9" s="167"/>
    </row>
    <row r="10" spans="2:18" ht="20.100000000000001" customHeight="1">
      <c r="B10" s="166"/>
      <c r="C10" s="36">
        <v>3</v>
      </c>
      <c r="D10" s="149"/>
      <c r="E10" s="149"/>
      <c r="F10" s="148"/>
      <c r="G10" s="342"/>
      <c r="H10" s="342"/>
      <c r="I10" s="343" t="str">
        <f>IF(G10&lt;계산!$E$26,"부적합", "적합")</f>
        <v>부적합</v>
      </c>
      <c r="J10" s="343"/>
      <c r="K10" s="347"/>
      <c r="L10" s="347"/>
      <c r="M10" s="347"/>
      <c r="N10" s="347"/>
      <c r="O10" s="347"/>
      <c r="P10" s="347"/>
      <c r="Q10" s="347"/>
      <c r="R10" s="167"/>
    </row>
    <row r="11" spans="2:18" ht="20.100000000000001" customHeight="1">
      <c r="B11" s="166"/>
      <c r="C11" s="36">
        <v>4</v>
      </c>
      <c r="D11" s="149"/>
      <c r="E11" s="149"/>
      <c r="F11" s="148"/>
      <c r="G11" s="342"/>
      <c r="H11" s="342"/>
      <c r="I11" s="343" t="str">
        <f>IF(G11&lt;계산!$E$26,"부적합", "적합")</f>
        <v>부적합</v>
      </c>
      <c r="J11" s="343"/>
      <c r="K11" s="347"/>
      <c r="L11" s="347"/>
      <c r="M11" s="347"/>
      <c r="N11" s="347"/>
      <c r="O11" s="347"/>
      <c r="P11" s="347"/>
      <c r="Q11" s="347"/>
      <c r="R11" s="167"/>
    </row>
    <row r="12" spans="2:18" ht="20.100000000000001" customHeight="1">
      <c r="B12" s="166"/>
      <c r="C12" s="36">
        <v>5</v>
      </c>
      <c r="D12" s="149"/>
      <c r="E12" s="149"/>
      <c r="F12" s="148"/>
      <c r="G12" s="342"/>
      <c r="H12" s="342"/>
      <c r="I12" s="343" t="str">
        <f>IF(G12&lt;계산!$E$26,"부적합", "적합")</f>
        <v>부적합</v>
      </c>
      <c r="J12" s="343"/>
      <c r="K12" s="347"/>
      <c r="L12" s="347"/>
      <c r="M12" s="347"/>
      <c r="N12" s="347"/>
      <c r="O12" s="347"/>
      <c r="P12" s="347"/>
      <c r="Q12" s="347"/>
      <c r="R12" s="167"/>
    </row>
    <row r="13" spans="2:18" ht="20.100000000000001" customHeight="1">
      <c r="B13" s="166"/>
      <c r="C13" s="36">
        <v>6</v>
      </c>
      <c r="D13" s="149"/>
      <c r="E13" s="149"/>
      <c r="F13" s="148"/>
      <c r="G13" s="342"/>
      <c r="H13" s="342"/>
      <c r="I13" s="343" t="str">
        <f>IF(G13&lt;계산!$E$26,"부적합", "적합")</f>
        <v>부적합</v>
      </c>
      <c r="J13" s="343"/>
      <c r="K13" s="347"/>
      <c r="L13" s="347"/>
      <c r="M13" s="347"/>
      <c r="N13" s="347"/>
      <c r="O13" s="347"/>
      <c r="P13" s="347"/>
      <c r="Q13" s="347"/>
      <c r="R13" s="167"/>
    </row>
    <row r="14" spans="2:18" ht="20.100000000000001" customHeight="1">
      <c r="B14" s="166"/>
      <c r="C14" s="36">
        <v>7</v>
      </c>
      <c r="D14" s="149"/>
      <c r="E14" s="149"/>
      <c r="F14" s="148"/>
      <c r="G14" s="342"/>
      <c r="H14" s="342"/>
      <c r="I14" s="343" t="str">
        <f>IF(G14&lt;계산!$E$26,"부적합", "적합")</f>
        <v>부적합</v>
      </c>
      <c r="J14" s="343"/>
      <c r="K14" s="347"/>
      <c r="L14" s="347"/>
      <c r="M14" s="347"/>
      <c r="N14" s="347"/>
      <c r="O14" s="347"/>
      <c r="P14" s="347"/>
      <c r="Q14" s="347"/>
      <c r="R14" s="167"/>
    </row>
    <row r="15" spans="2:18" ht="20.100000000000001" customHeight="1">
      <c r="B15" s="166"/>
      <c r="C15" s="36">
        <v>8</v>
      </c>
      <c r="D15" s="149"/>
      <c r="E15" s="149"/>
      <c r="F15" s="148"/>
      <c r="G15" s="342"/>
      <c r="H15" s="342"/>
      <c r="I15" s="343" t="str">
        <f>IF(G15&lt;계산!$E$26,"부적합", "적합")</f>
        <v>부적합</v>
      </c>
      <c r="J15" s="343"/>
      <c r="K15" s="347"/>
      <c r="L15" s="347"/>
      <c r="M15" s="347"/>
      <c r="N15" s="347"/>
      <c r="O15" s="347"/>
      <c r="P15" s="347"/>
      <c r="Q15" s="347"/>
      <c r="R15" s="167"/>
    </row>
    <row r="16" spans="2:18" ht="20.100000000000001" customHeight="1">
      <c r="B16" s="166"/>
      <c r="R16" s="167"/>
    </row>
    <row r="17" spans="2:27" ht="20.100000000000001" customHeight="1">
      <c r="B17" s="166"/>
      <c r="C17" s="330" t="s">
        <v>338</v>
      </c>
      <c r="D17" s="330"/>
      <c r="E17" s="330"/>
      <c r="F17" s="330"/>
      <c r="G17" s="330"/>
      <c r="H17" s="330"/>
      <c r="I17" s="330"/>
      <c r="J17" s="330"/>
      <c r="K17" s="330"/>
      <c r="L17" s="330"/>
      <c r="M17" s="330"/>
      <c r="N17" s="330"/>
      <c r="O17" s="330"/>
      <c r="P17" s="330"/>
      <c r="Q17" s="330"/>
      <c r="R17" s="167"/>
    </row>
    <row r="18" spans="2:27" ht="20.100000000000001" customHeight="1">
      <c r="B18" s="166"/>
      <c r="C18" s="143" t="s">
        <v>41</v>
      </c>
      <c r="D18" s="321" t="s">
        <v>107</v>
      </c>
      <c r="E18" s="321"/>
      <c r="F18" s="321"/>
      <c r="G18" s="321"/>
      <c r="H18" s="328" t="s">
        <v>19</v>
      </c>
      <c r="I18" s="329"/>
      <c r="J18" s="160" t="s">
        <v>103</v>
      </c>
      <c r="K18" s="299" t="s">
        <v>22</v>
      </c>
      <c r="L18" s="299"/>
      <c r="M18" s="299" t="s">
        <v>104</v>
      </c>
      <c r="N18" s="299"/>
      <c r="O18" s="143" t="s">
        <v>105</v>
      </c>
      <c r="P18" s="299" t="s">
        <v>106</v>
      </c>
      <c r="Q18" s="299"/>
      <c r="R18" s="167"/>
    </row>
    <row r="19" spans="2:27" ht="20.100000000000001" customHeight="1">
      <c r="B19" s="166"/>
      <c r="C19" s="36">
        <v>1</v>
      </c>
      <c r="D19" s="322" t="s">
        <v>516</v>
      </c>
      <c r="E19" s="322"/>
      <c r="F19" s="322"/>
      <c r="G19" s="322"/>
      <c r="H19" s="327" t="s">
        <v>26</v>
      </c>
      <c r="I19" s="327"/>
      <c r="J19" s="159" t="s">
        <v>510</v>
      </c>
      <c r="K19" s="326" t="s">
        <v>517</v>
      </c>
      <c r="L19" s="326"/>
      <c r="M19" s="340">
        <v>20220301</v>
      </c>
      <c r="N19" s="340"/>
      <c r="O19" s="149">
        <v>20271231</v>
      </c>
      <c r="P19" s="341">
        <v>500000000</v>
      </c>
      <c r="Q19" s="341"/>
      <c r="R19" s="167"/>
    </row>
    <row r="20" spans="2:27" ht="20.100000000000001" customHeight="1">
      <c r="B20" s="166"/>
      <c r="C20" s="36">
        <v>2</v>
      </c>
      <c r="D20" s="322"/>
      <c r="E20" s="322"/>
      <c r="F20" s="322"/>
      <c r="G20" s="322"/>
      <c r="H20" s="327"/>
      <c r="I20" s="327"/>
      <c r="J20" s="159"/>
      <c r="K20" s="326"/>
      <c r="L20" s="326"/>
      <c r="M20" s="340"/>
      <c r="N20" s="340"/>
      <c r="O20" s="149"/>
      <c r="P20" s="341"/>
      <c r="Q20" s="341"/>
      <c r="R20" s="167"/>
    </row>
    <row r="21" spans="2:27" ht="20.100000000000001" customHeight="1">
      <c r="B21" s="166"/>
      <c r="C21" s="36">
        <v>3</v>
      </c>
      <c r="D21" s="322"/>
      <c r="E21" s="322"/>
      <c r="F21" s="322"/>
      <c r="G21" s="322"/>
      <c r="H21" s="327"/>
      <c r="I21" s="327"/>
      <c r="J21" s="159"/>
      <c r="K21" s="326"/>
      <c r="L21" s="326"/>
      <c r="M21" s="340"/>
      <c r="N21" s="340"/>
      <c r="O21" s="149"/>
      <c r="P21" s="341"/>
      <c r="Q21" s="341"/>
      <c r="R21" s="167"/>
    </row>
    <row r="22" spans="2:27" ht="20.100000000000001" customHeight="1">
      <c r="B22" s="166"/>
      <c r="C22" s="36">
        <v>4</v>
      </c>
      <c r="D22" s="322"/>
      <c r="E22" s="322"/>
      <c r="F22" s="322"/>
      <c r="G22" s="322"/>
      <c r="H22" s="327"/>
      <c r="I22" s="327"/>
      <c r="J22" s="159"/>
      <c r="K22" s="326"/>
      <c r="L22" s="326"/>
      <c r="M22" s="340"/>
      <c r="N22" s="340"/>
      <c r="O22" s="149"/>
      <c r="P22" s="341"/>
      <c r="Q22" s="341"/>
      <c r="R22" s="167"/>
    </row>
    <row r="23" spans="2:27" ht="20.100000000000001" customHeight="1">
      <c r="B23" s="166"/>
      <c r="C23" s="36">
        <v>5</v>
      </c>
      <c r="D23" s="322"/>
      <c r="E23" s="322"/>
      <c r="F23" s="322"/>
      <c r="G23" s="322"/>
      <c r="H23" s="327"/>
      <c r="I23" s="327"/>
      <c r="J23" s="159"/>
      <c r="K23" s="326"/>
      <c r="L23" s="326"/>
      <c r="M23" s="340"/>
      <c r="N23" s="340"/>
      <c r="O23" s="149"/>
      <c r="P23" s="341"/>
      <c r="Q23" s="341"/>
      <c r="R23" s="167"/>
    </row>
    <row r="24" spans="2:27" ht="20.100000000000001" customHeight="1">
      <c r="B24" s="166"/>
      <c r="C24" s="36">
        <v>6</v>
      </c>
      <c r="D24" s="322"/>
      <c r="E24" s="322"/>
      <c r="F24" s="322"/>
      <c r="G24" s="322"/>
      <c r="H24" s="327"/>
      <c r="I24" s="327"/>
      <c r="J24" s="159"/>
      <c r="K24" s="326"/>
      <c r="L24" s="326"/>
      <c r="M24" s="340"/>
      <c r="N24" s="340"/>
      <c r="O24" s="149"/>
      <c r="P24" s="341"/>
      <c r="Q24" s="341"/>
      <c r="R24" s="167"/>
    </row>
    <row r="25" spans="2:27" ht="20.100000000000001" customHeight="1">
      <c r="B25" s="166"/>
      <c r="C25" s="36">
        <v>7</v>
      </c>
      <c r="D25" s="322"/>
      <c r="E25" s="322"/>
      <c r="F25" s="322"/>
      <c r="G25" s="322"/>
      <c r="H25" s="327"/>
      <c r="I25" s="327"/>
      <c r="J25" s="159"/>
      <c r="K25" s="326"/>
      <c r="L25" s="326"/>
      <c r="M25" s="340"/>
      <c r="N25" s="340"/>
      <c r="O25" s="149"/>
      <c r="P25" s="341"/>
      <c r="Q25" s="341"/>
      <c r="R25" s="167"/>
    </row>
    <row r="26" spans="2:27" ht="20.100000000000001" customHeight="1">
      <c r="B26" s="166"/>
      <c r="C26" s="36">
        <v>8</v>
      </c>
      <c r="D26" s="322"/>
      <c r="E26" s="322"/>
      <c r="F26" s="322"/>
      <c r="G26" s="322"/>
      <c r="H26" s="327"/>
      <c r="I26" s="327"/>
      <c r="J26" s="159"/>
      <c r="K26" s="326"/>
      <c r="L26" s="326"/>
      <c r="M26" s="340"/>
      <c r="N26" s="340"/>
      <c r="O26" s="149"/>
      <c r="P26" s="341"/>
      <c r="Q26" s="341"/>
      <c r="R26" s="167"/>
    </row>
    <row r="27" spans="2:27" ht="20.100000000000001" customHeight="1">
      <c r="B27" s="166"/>
      <c r="C27" s="36">
        <v>9</v>
      </c>
      <c r="D27" s="322"/>
      <c r="E27" s="322"/>
      <c r="F27" s="322"/>
      <c r="G27" s="322"/>
      <c r="H27" s="327"/>
      <c r="I27" s="327"/>
      <c r="J27" s="159"/>
      <c r="K27" s="326"/>
      <c r="L27" s="326"/>
      <c r="M27" s="340"/>
      <c r="N27" s="340"/>
      <c r="O27" s="149"/>
      <c r="P27" s="341"/>
      <c r="Q27" s="341"/>
      <c r="R27" s="167"/>
    </row>
    <row r="28" spans="2:27" ht="20.100000000000001" customHeight="1">
      <c r="B28" s="166"/>
      <c r="C28" s="36">
        <v>10</v>
      </c>
      <c r="D28" s="322"/>
      <c r="E28" s="322"/>
      <c r="F28" s="322"/>
      <c r="G28" s="322"/>
      <c r="H28" s="327"/>
      <c r="I28" s="327"/>
      <c r="J28" s="159"/>
      <c r="K28" s="326"/>
      <c r="L28" s="326"/>
      <c r="M28" s="340"/>
      <c r="N28" s="340"/>
      <c r="O28" s="149"/>
      <c r="P28" s="341"/>
      <c r="Q28" s="341"/>
      <c r="R28" s="167"/>
    </row>
    <row r="29" spans="2:27" ht="20.100000000000001" customHeight="1">
      <c r="B29" s="166"/>
      <c r="R29" s="167"/>
    </row>
    <row r="30" spans="2:27" ht="20.100000000000001" customHeight="1">
      <c r="B30" s="166"/>
      <c r="C30" s="330" t="s">
        <v>299</v>
      </c>
      <c r="D30" s="330"/>
      <c r="E30" s="330"/>
      <c r="F30" s="330"/>
      <c r="G30" s="330"/>
      <c r="H30" s="330"/>
      <c r="I30" s="330"/>
      <c r="J30" s="330"/>
      <c r="K30" s="330"/>
      <c r="L30" s="330"/>
      <c r="M30" s="330"/>
      <c r="N30" s="330"/>
      <c r="O30" s="330"/>
      <c r="P30" s="330"/>
      <c r="Q30" s="330"/>
      <c r="R30" s="167"/>
    </row>
    <row r="31" spans="2:27" ht="20.100000000000001" customHeight="1">
      <c r="B31" s="166"/>
      <c r="C31" s="338" t="s">
        <v>337</v>
      </c>
      <c r="D31" s="330"/>
      <c r="E31" s="330"/>
      <c r="F31" s="330"/>
      <c r="G31" s="330"/>
      <c r="H31" s="330"/>
      <c r="I31" s="330"/>
      <c r="J31" s="330"/>
      <c r="K31" s="330"/>
      <c r="L31" s="339"/>
      <c r="M31" s="337" t="s">
        <v>336</v>
      </c>
      <c r="N31" s="337"/>
      <c r="O31" s="337"/>
      <c r="P31" s="336" t="str">
        <f>IF(IFERROR(계산!F2,0)+IFERROR(계산!F3,0)+IFERROR(계산!F4,0)+IFERROR(계산!F5,0)+IFERROR(계산!F6,0)+IFERROR(계산!F7,0)+IFERROR(계산!F8,0)+IFERROR(계산!F9,0)=IFERROR('인건비계산(자동)'!E10*'인건비계산(자동)'!I10,0)+IFERROR('인건비계산(자동)'!E11*'인건비계산(자동)'!I11,0)+IFERROR('인건비계산(자동)'!E12*'인건비계산(자동)'!I12,0)+IFERROR('인건비계산(자동)'!E13*'인건비계산(자동)'!I13,0)+IFERROR('인건비계산(자동)'!E14*'인건비계산(자동)'!I14,0)+IFERROR('인건비계산(자동)'!E15*'인건비계산(자동)'!I15,0)+IFERROR('인건비계산(자동)'!E16*'인건비계산(자동)'!I16,0)+IFERROR('인건비계산(자동)'!E17*'인건비계산(자동)'!I17,0)+IFERROR('인건비계산(자동)'!E18*'인건비계산(자동)'!I18,0)+IFERROR('인건비계산(자동)'!E19*'인건비계산(자동)'!I19,0)+IFERROR('인건비계산(자동)'!E20*'인건비계산(자동)'!I20,0)+IFERROR('인건비계산(자동)'!E21*'인건비계산(자동)'!I21,0)+IFERROR('인건비계산(자동)'!E22*'인건비계산(자동)'!I22,0)+IFERROR('인건비계산(자동)'!E23*'인건비계산(자동)'!I23,0)+IFERROR('인건비계산(자동)'!E24*'인건비계산(자동)'!I24,0),"편성액 일치","편성액 불일치")</f>
        <v>편성액 일치</v>
      </c>
      <c r="Q31" s="336"/>
      <c r="R31" s="167"/>
      <c r="AA31" s="134"/>
    </row>
    <row r="32" spans="2:27" ht="20.100000000000001" customHeight="1">
      <c r="B32" s="166"/>
      <c r="C32" s="330"/>
      <c r="D32" s="330"/>
      <c r="E32" s="330"/>
      <c r="F32" s="330"/>
      <c r="G32" s="330"/>
      <c r="H32" s="330"/>
      <c r="I32" s="330"/>
      <c r="J32" s="330"/>
      <c r="K32" s="330"/>
      <c r="L32" s="330"/>
      <c r="M32" s="330"/>
      <c r="N32" s="330"/>
      <c r="O32" s="330"/>
      <c r="P32" s="330"/>
      <c r="Q32" s="330"/>
      <c r="R32" s="167"/>
    </row>
    <row r="33" spans="2:18" ht="20.100000000000001" customHeight="1">
      <c r="B33" s="166"/>
      <c r="C33" s="143" t="s">
        <v>41</v>
      </c>
      <c r="D33" s="299" t="s">
        <v>107</v>
      </c>
      <c r="E33" s="299"/>
      <c r="F33" s="299"/>
      <c r="G33" s="299"/>
      <c r="H33" s="299"/>
      <c r="I33" s="299"/>
      <c r="J33" s="299"/>
      <c r="K33" s="299"/>
      <c r="L33" s="299"/>
      <c r="M33" s="299" t="s">
        <v>331</v>
      </c>
      <c r="N33" s="299"/>
      <c r="O33" s="143" t="s">
        <v>332</v>
      </c>
      <c r="P33" s="299" t="s">
        <v>61</v>
      </c>
      <c r="Q33" s="299"/>
      <c r="R33" s="167"/>
    </row>
    <row r="34" spans="2:18" ht="20.100000000000001" customHeight="1">
      <c r="B34" s="166"/>
      <c r="C34" s="36">
        <v>1</v>
      </c>
      <c r="D34" s="323" t="s">
        <v>515</v>
      </c>
      <c r="E34" s="324"/>
      <c r="F34" s="324"/>
      <c r="G34" s="324"/>
      <c r="H34" s="324"/>
      <c r="I34" s="324"/>
      <c r="J34" s="324"/>
      <c r="K34" s="324"/>
      <c r="L34" s="325"/>
      <c r="M34" s="331">
        <v>20260601</v>
      </c>
      <c r="N34" s="332"/>
      <c r="O34" s="150">
        <v>20270531</v>
      </c>
      <c r="P34" s="334">
        <v>3664740</v>
      </c>
      <c r="Q34" s="335"/>
      <c r="R34" s="167"/>
    </row>
    <row r="35" spans="2:18" ht="20.100000000000001" customHeight="1">
      <c r="B35" s="166"/>
      <c r="C35" s="36">
        <v>2</v>
      </c>
      <c r="D35" s="323" t="s">
        <v>515</v>
      </c>
      <c r="E35" s="324"/>
      <c r="F35" s="324"/>
      <c r="G35" s="324"/>
      <c r="H35" s="324"/>
      <c r="I35" s="324"/>
      <c r="J35" s="324"/>
      <c r="K35" s="324"/>
      <c r="L35" s="325"/>
      <c r="M35" s="331">
        <v>20260601</v>
      </c>
      <c r="N35" s="332"/>
      <c r="O35" s="150">
        <v>20270531</v>
      </c>
      <c r="P35" s="334">
        <v>1000000</v>
      </c>
      <c r="Q35" s="335"/>
      <c r="R35" s="167"/>
    </row>
    <row r="36" spans="2:18" ht="20.100000000000001" customHeight="1">
      <c r="B36" s="166"/>
      <c r="C36" s="36">
        <v>3</v>
      </c>
      <c r="D36" s="323"/>
      <c r="E36" s="324"/>
      <c r="F36" s="324"/>
      <c r="G36" s="324"/>
      <c r="H36" s="324"/>
      <c r="I36" s="324"/>
      <c r="J36" s="324"/>
      <c r="K36" s="324"/>
      <c r="L36" s="325"/>
      <c r="M36" s="331"/>
      <c r="N36" s="332"/>
      <c r="O36" s="150"/>
      <c r="P36" s="334"/>
      <c r="Q36" s="335"/>
      <c r="R36" s="167"/>
    </row>
    <row r="37" spans="2:18" ht="20.100000000000001" customHeight="1">
      <c r="B37" s="166"/>
      <c r="C37" s="36">
        <v>4</v>
      </c>
      <c r="D37" s="323"/>
      <c r="E37" s="324"/>
      <c r="F37" s="324"/>
      <c r="G37" s="324"/>
      <c r="H37" s="324"/>
      <c r="I37" s="324"/>
      <c r="J37" s="324"/>
      <c r="K37" s="324"/>
      <c r="L37" s="325"/>
      <c r="M37" s="331"/>
      <c r="N37" s="332"/>
      <c r="O37" s="150"/>
      <c r="P37" s="334"/>
      <c r="Q37" s="335"/>
      <c r="R37" s="167"/>
    </row>
    <row r="38" spans="2:18" ht="20.100000000000001" customHeight="1">
      <c r="B38" s="166"/>
      <c r="C38" s="36">
        <v>5</v>
      </c>
      <c r="D38" s="323"/>
      <c r="E38" s="324"/>
      <c r="F38" s="324"/>
      <c r="G38" s="324"/>
      <c r="H38" s="324"/>
      <c r="I38" s="324"/>
      <c r="J38" s="324"/>
      <c r="K38" s="324"/>
      <c r="L38" s="325"/>
      <c r="M38" s="331"/>
      <c r="N38" s="332"/>
      <c r="O38" s="150"/>
      <c r="P38" s="334"/>
      <c r="Q38" s="335"/>
      <c r="R38" s="167"/>
    </row>
    <row r="39" spans="2:18" ht="20.100000000000001" customHeight="1">
      <c r="B39" s="166"/>
      <c r="C39" s="36">
        <v>6</v>
      </c>
      <c r="D39" s="323"/>
      <c r="E39" s="324"/>
      <c r="F39" s="324"/>
      <c r="G39" s="324"/>
      <c r="H39" s="324"/>
      <c r="I39" s="324"/>
      <c r="J39" s="324"/>
      <c r="K39" s="324"/>
      <c r="L39" s="325"/>
      <c r="M39" s="331"/>
      <c r="N39" s="332"/>
      <c r="O39" s="150"/>
      <c r="P39" s="334"/>
      <c r="Q39" s="335"/>
      <c r="R39" s="167"/>
    </row>
    <row r="40" spans="2:18" ht="20.100000000000001" customHeight="1">
      <c r="B40" s="166"/>
      <c r="C40" s="36">
        <v>7</v>
      </c>
      <c r="D40" s="323"/>
      <c r="E40" s="324"/>
      <c r="F40" s="324"/>
      <c r="G40" s="324"/>
      <c r="H40" s="324"/>
      <c r="I40" s="324"/>
      <c r="J40" s="324"/>
      <c r="K40" s="324"/>
      <c r="L40" s="325"/>
      <c r="M40" s="331"/>
      <c r="N40" s="332"/>
      <c r="O40" s="150"/>
      <c r="P40" s="334"/>
      <c r="Q40" s="335"/>
      <c r="R40" s="167"/>
    </row>
    <row r="41" spans="2:18" ht="20.100000000000001" customHeight="1">
      <c r="B41" s="166"/>
      <c r="C41" s="36">
        <v>8</v>
      </c>
      <c r="D41" s="323"/>
      <c r="E41" s="324"/>
      <c r="F41" s="324"/>
      <c r="G41" s="324"/>
      <c r="H41" s="324"/>
      <c r="I41" s="324"/>
      <c r="J41" s="324"/>
      <c r="K41" s="324"/>
      <c r="L41" s="325"/>
      <c r="M41" s="331"/>
      <c r="N41" s="332"/>
      <c r="O41" s="150"/>
      <c r="P41" s="334"/>
      <c r="Q41" s="335"/>
      <c r="R41" s="167"/>
    </row>
    <row r="42" spans="2:18" ht="20.100000000000001" customHeight="1">
      <c r="B42" s="166"/>
      <c r="C42" s="36">
        <v>9</v>
      </c>
      <c r="D42" s="323"/>
      <c r="E42" s="324"/>
      <c r="F42" s="324"/>
      <c r="G42" s="324"/>
      <c r="H42" s="324"/>
      <c r="I42" s="324"/>
      <c r="J42" s="324"/>
      <c r="K42" s="324"/>
      <c r="L42" s="325"/>
      <c r="M42" s="331"/>
      <c r="N42" s="332"/>
      <c r="O42" s="150"/>
      <c r="P42" s="333">
        <v>0</v>
      </c>
      <c r="Q42" s="333"/>
      <c r="R42" s="167"/>
    </row>
    <row r="43" spans="2:18" ht="20.100000000000001" customHeight="1">
      <c r="B43" s="166"/>
      <c r="C43" s="36">
        <v>10</v>
      </c>
      <c r="D43" s="323"/>
      <c r="E43" s="324"/>
      <c r="F43" s="324"/>
      <c r="G43" s="324"/>
      <c r="H43" s="324"/>
      <c r="I43" s="324"/>
      <c r="J43" s="324"/>
      <c r="K43" s="324"/>
      <c r="L43" s="325"/>
      <c r="M43" s="331"/>
      <c r="N43" s="332"/>
      <c r="O43" s="150"/>
      <c r="P43" s="333">
        <v>0</v>
      </c>
      <c r="Q43" s="333"/>
      <c r="R43" s="167"/>
    </row>
    <row r="44" spans="2:18" ht="20.100000000000001" customHeight="1" thickBot="1">
      <c r="B44" s="168"/>
      <c r="C44" s="169"/>
      <c r="D44" s="320"/>
      <c r="E44" s="320"/>
      <c r="F44" s="320"/>
      <c r="G44" s="320"/>
      <c r="H44" s="320"/>
      <c r="I44" s="320"/>
      <c r="J44" s="320"/>
      <c r="K44" s="320"/>
      <c r="L44" s="320"/>
      <c r="M44" s="169"/>
      <c r="N44" s="169"/>
      <c r="O44" s="169"/>
      <c r="P44" s="169"/>
      <c r="Q44" s="169"/>
      <c r="R44" s="170"/>
    </row>
  </sheetData>
  <mergeCells count="119">
    <mergeCell ref="B2:R2"/>
    <mergeCell ref="B4:Q4"/>
    <mergeCell ref="I10:J10"/>
    <mergeCell ref="G11:H11"/>
    <mergeCell ref="I11:J11"/>
    <mergeCell ref="G12:H12"/>
    <mergeCell ref="I12:J12"/>
    <mergeCell ref="G13:H13"/>
    <mergeCell ref="I13:J13"/>
    <mergeCell ref="G7:H7"/>
    <mergeCell ref="I7:J7"/>
    <mergeCell ref="K7:Q7"/>
    <mergeCell ref="G8:H8"/>
    <mergeCell ref="I8:J8"/>
    <mergeCell ref="K8:Q15"/>
    <mergeCell ref="G9:H9"/>
    <mergeCell ref="I9:J9"/>
    <mergeCell ref="G10:H10"/>
    <mergeCell ref="C6:E6"/>
    <mergeCell ref="F6:H6"/>
    <mergeCell ref="M19:N19"/>
    <mergeCell ref="P19:Q19"/>
    <mergeCell ref="K20:L20"/>
    <mergeCell ref="M20:N20"/>
    <mergeCell ref="P20:Q20"/>
    <mergeCell ref="G14:H14"/>
    <mergeCell ref="I14:J14"/>
    <mergeCell ref="G15:H15"/>
    <mergeCell ref="I15:J15"/>
    <mergeCell ref="C17:Q17"/>
    <mergeCell ref="K18:L18"/>
    <mergeCell ref="M18:N18"/>
    <mergeCell ref="P18:Q18"/>
    <mergeCell ref="M23:N23"/>
    <mergeCell ref="P23:Q23"/>
    <mergeCell ref="K24:L24"/>
    <mergeCell ref="M24:N24"/>
    <mergeCell ref="P24:Q24"/>
    <mergeCell ref="K21:L21"/>
    <mergeCell ref="M21:N21"/>
    <mergeCell ref="P21:Q21"/>
    <mergeCell ref="K22:L22"/>
    <mergeCell ref="M22:N22"/>
    <mergeCell ref="P22:Q22"/>
    <mergeCell ref="M27:N27"/>
    <mergeCell ref="P27:Q27"/>
    <mergeCell ref="K28:L28"/>
    <mergeCell ref="M28:N28"/>
    <mergeCell ref="P28:Q28"/>
    <mergeCell ref="K25:L25"/>
    <mergeCell ref="M25:N25"/>
    <mergeCell ref="P25:Q25"/>
    <mergeCell ref="K26:L26"/>
    <mergeCell ref="M26:N26"/>
    <mergeCell ref="P26:Q26"/>
    <mergeCell ref="P38:Q38"/>
    <mergeCell ref="D35:L35"/>
    <mergeCell ref="M35:N35"/>
    <mergeCell ref="P35:Q35"/>
    <mergeCell ref="D36:L36"/>
    <mergeCell ref="M36:N36"/>
    <mergeCell ref="P36:Q36"/>
    <mergeCell ref="C30:Q30"/>
    <mergeCell ref="D33:L33"/>
    <mergeCell ref="M33:N33"/>
    <mergeCell ref="P33:Q33"/>
    <mergeCell ref="D34:L34"/>
    <mergeCell ref="M34:N34"/>
    <mergeCell ref="P34:Q34"/>
    <mergeCell ref="M31:O31"/>
    <mergeCell ref="C31:L31"/>
    <mergeCell ref="M43:N43"/>
    <mergeCell ref="P43:Q43"/>
    <mergeCell ref="D27:G27"/>
    <mergeCell ref="D28:G28"/>
    <mergeCell ref="H19:I19"/>
    <mergeCell ref="H20:I20"/>
    <mergeCell ref="D41:L41"/>
    <mergeCell ref="M41:N41"/>
    <mergeCell ref="P41:Q41"/>
    <mergeCell ref="D42:L42"/>
    <mergeCell ref="M42:N42"/>
    <mergeCell ref="P42:Q42"/>
    <mergeCell ref="D39:L39"/>
    <mergeCell ref="M39:N39"/>
    <mergeCell ref="P39:Q39"/>
    <mergeCell ref="D40:L40"/>
    <mergeCell ref="M40:N40"/>
    <mergeCell ref="P40:Q40"/>
    <mergeCell ref="D37:L37"/>
    <mergeCell ref="M37:N37"/>
    <mergeCell ref="P37:Q37"/>
    <mergeCell ref="D38:L38"/>
    <mergeCell ref="M38:N38"/>
    <mergeCell ref="P31:Q31"/>
    <mergeCell ref="D44:L44"/>
    <mergeCell ref="D18:G18"/>
    <mergeCell ref="D19:G19"/>
    <mergeCell ref="D20:G20"/>
    <mergeCell ref="D21:G21"/>
    <mergeCell ref="D22:G22"/>
    <mergeCell ref="D23:G23"/>
    <mergeCell ref="D24:G24"/>
    <mergeCell ref="D25:G25"/>
    <mergeCell ref="D26:G26"/>
    <mergeCell ref="D43:L43"/>
    <mergeCell ref="K27:L27"/>
    <mergeCell ref="K23:L23"/>
    <mergeCell ref="K19:L19"/>
    <mergeCell ref="H27:I27"/>
    <mergeCell ref="H28:I28"/>
    <mergeCell ref="H18:I18"/>
    <mergeCell ref="H21:I21"/>
    <mergeCell ref="H22:I22"/>
    <mergeCell ref="H23:I23"/>
    <mergeCell ref="H24:I24"/>
    <mergeCell ref="H25:I25"/>
    <mergeCell ref="H26:I26"/>
    <mergeCell ref="C32:Q32"/>
  </mergeCells>
  <phoneticPr fontId="1" type="noConversion"/>
  <conditionalFormatting sqref="I8:J15">
    <cfRule type="containsText" dxfId="4" priority="2" operator="containsText" text="부적합">
      <formula>NOT(ISERROR(SEARCH("부적합",I8)))</formula>
    </cfRule>
  </conditionalFormatting>
  <dataValidations count="1">
    <dataValidation type="list" allowBlank="1" showInputMessage="1" showErrorMessage="1" sqref="D34:D43" xr:uid="{00000000-0002-0000-0200-000000000000}">
      <formula1>$D$19:$D$28</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R76"/>
  <sheetViews>
    <sheetView showGridLines="0" zoomScale="115" zoomScaleNormal="115" zoomScaleSheetLayoutView="115" workbookViewId="0">
      <selection activeCell="G14" sqref="G14:K14"/>
    </sheetView>
  </sheetViews>
  <sheetFormatPr defaultRowHeight="20.100000000000001" customHeight="1"/>
  <cols>
    <col min="2" max="2" width="9.75" customWidth="1"/>
    <col min="4" max="4" width="10.5" customWidth="1"/>
    <col min="5" max="5" width="7.875" customWidth="1"/>
    <col min="6" max="6" width="2.5" customWidth="1"/>
    <col min="7" max="8" width="8.625" customWidth="1"/>
    <col min="9" max="9" width="6.875" customWidth="1"/>
    <col min="10" max="10" width="8.625" customWidth="1"/>
    <col min="11" max="11" width="9.625" customWidth="1"/>
    <col min="12" max="12" width="12.5" customWidth="1"/>
  </cols>
  <sheetData>
    <row r="1" spans="1:18" s="16" customFormat="1" ht="19.5" customHeight="1">
      <c r="A1" s="388" t="s">
        <v>429</v>
      </c>
      <c r="B1" s="388"/>
      <c r="C1" s="388"/>
      <c r="D1" s="388"/>
      <c r="E1" s="388"/>
      <c r="F1" s="388"/>
      <c r="G1" s="388"/>
      <c r="H1" s="388"/>
      <c r="I1" s="388"/>
      <c r="J1" s="388"/>
      <c r="K1" s="388"/>
      <c r="L1" s="35"/>
      <c r="M1" s="35"/>
      <c r="N1" s="35"/>
      <c r="O1" s="35"/>
      <c r="P1" s="35"/>
      <c r="Q1" s="35"/>
    </row>
    <row r="2" spans="1:18" ht="12" customHeight="1"/>
    <row r="3" spans="1:18" ht="33.75" customHeight="1">
      <c r="A3" s="378" t="str">
        <f>IF(기본정보!F14="연구교수",종류!AD1,종류!AD2)</f>
        <v>연구교수 활용계획서</v>
      </c>
      <c r="B3" s="378"/>
      <c r="C3" s="378"/>
      <c r="D3" s="378"/>
      <c r="E3" s="378"/>
      <c r="F3" s="378"/>
      <c r="G3" s="378"/>
      <c r="H3" s="378"/>
      <c r="I3" s="378"/>
      <c r="J3" s="378"/>
      <c r="K3" s="378"/>
      <c r="L3" s="22"/>
      <c r="M3" s="22"/>
      <c r="N3" s="22"/>
      <c r="O3" s="22"/>
      <c r="P3" s="22"/>
      <c r="Q3" s="22"/>
      <c r="R3" s="22"/>
    </row>
    <row r="4" spans="1:18" ht="12" customHeight="1" thickBot="1"/>
    <row r="5" spans="1:18" ht="20.100000000000001" customHeight="1">
      <c r="A5" s="389" t="s">
        <v>432</v>
      </c>
      <c r="B5" s="390"/>
      <c r="C5" s="390"/>
      <c r="D5" s="390"/>
      <c r="E5" s="390" t="str">
        <f>기본정보!F13</f>
        <v>건축학부</v>
      </c>
      <c r="F5" s="390"/>
      <c r="G5" s="390"/>
      <c r="H5" s="390"/>
      <c r="I5" s="390"/>
      <c r="J5" s="390"/>
      <c r="K5" s="391"/>
    </row>
    <row r="6" spans="1:18" ht="20.100000000000001" customHeight="1">
      <c r="A6" s="379" t="s">
        <v>91</v>
      </c>
      <c r="B6" s="361"/>
      <c r="C6" s="361"/>
      <c r="D6" s="361"/>
      <c r="E6" s="361"/>
      <c r="F6" s="361"/>
      <c r="G6" s="361"/>
      <c r="H6" s="361"/>
      <c r="I6" s="361"/>
      <c r="J6" s="361"/>
      <c r="K6" s="380"/>
    </row>
    <row r="7" spans="1:18" ht="20.100000000000001" customHeight="1">
      <c r="A7" s="379" t="s">
        <v>76</v>
      </c>
      <c r="B7" s="361"/>
      <c r="C7" s="361" t="s">
        <v>28</v>
      </c>
      <c r="D7" s="361"/>
      <c r="E7" s="360" t="str">
        <f>기본정보!F6</f>
        <v>홍길동</v>
      </c>
      <c r="F7" s="360"/>
      <c r="G7" s="360"/>
      <c r="H7" s="361" t="s">
        <v>77</v>
      </c>
      <c r="I7" s="361"/>
      <c r="J7" s="381" t="str">
        <f>기본정보!F9</f>
        <v>9802196780263</v>
      </c>
      <c r="K7" s="382"/>
    </row>
    <row r="8" spans="1:18" ht="20.100000000000001" customHeight="1">
      <c r="A8" s="354" t="s">
        <v>313</v>
      </c>
      <c r="B8" s="357" t="s">
        <v>433</v>
      </c>
      <c r="C8" s="361" t="s">
        <v>78</v>
      </c>
      <c r="D8" s="362" t="s">
        <v>79</v>
      </c>
      <c r="E8" s="363"/>
      <c r="F8" s="366" t="s">
        <v>51</v>
      </c>
      <c r="G8" s="368" t="str">
        <f>과제정보!H19&amp;" ("&amp;과제정보!J19&amp;")"</f>
        <v>한국연구재단 (세종과학펠로우십)</v>
      </c>
      <c r="H8" s="368"/>
      <c r="I8" s="368"/>
      <c r="J8" s="368"/>
      <c r="K8" s="369"/>
    </row>
    <row r="9" spans="1:18" ht="36.200000000000003" customHeight="1">
      <c r="A9" s="355"/>
      <c r="B9" s="358"/>
      <c r="C9" s="361"/>
      <c r="D9" s="364"/>
      <c r="E9" s="365"/>
      <c r="F9" s="367"/>
      <c r="G9" s="370" t="str">
        <f>과제정보!D19</f>
        <v>과제명</v>
      </c>
      <c r="H9" s="370"/>
      <c r="I9" s="370"/>
      <c r="J9" s="370"/>
      <c r="K9" s="371"/>
    </row>
    <row r="10" spans="1:18" ht="20.100000000000001" customHeight="1">
      <c r="A10" s="355"/>
      <c r="B10" s="358"/>
      <c r="C10" s="361"/>
      <c r="D10" s="372" t="s">
        <v>83</v>
      </c>
      <c r="E10" s="373"/>
      <c r="F10" s="24" t="s">
        <v>51</v>
      </c>
      <c r="G10" s="374">
        <f>과제정보!M19</f>
        <v>20220301</v>
      </c>
      <c r="H10" s="374"/>
      <c r="I10" s="25" t="s">
        <v>82</v>
      </c>
      <c r="J10" s="374">
        <f>과제정보!O19</f>
        <v>20271231</v>
      </c>
      <c r="K10" s="375"/>
    </row>
    <row r="11" spans="1:18" ht="20.100000000000001" customHeight="1">
      <c r="A11" s="355"/>
      <c r="B11" s="358"/>
      <c r="C11" s="361"/>
      <c r="D11" s="372" t="s">
        <v>84</v>
      </c>
      <c r="E11" s="373"/>
      <c r="F11" s="24" t="s">
        <v>51</v>
      </c>
      <c r="G11" s="376">
        <f>과제정보!P19</f>
        <v>500000000</v>
      </c>
      <c r="H11" s="376"/>
      <c r="I11" s="376"/>
      <c r="J11" s="376"/>
      <c r="K11" s="377"/>
    </row>
    <row r="12" spans="1:18" ht="20.100000000000001" customHeight="1">
      <c r="A12" s="355"/>
      <c r="B12" s="358"/>
      <c r="C12" s="361"/>
      <c r="D12" s="372" t="s">
        <v>85</v>
      </c>
      <c r="E12" s="373"/>
      <c r="F12" s="24" t="s">
        <v>81</v>
      </c>
      <c r="G12" s="376">
        <f>SUMIF('인건비계산(자동)'!$D$10:$D$24,G9,'인건비계산(자동)'!$L$10:$L$24)</f>
        <v>66799080</v>
      </c>
      <c r="H12" s="376"/>
      <c r="I12" s="376"/>
      <c r="J12" s="376"/>
      <c r="K12" s="377"/>
    </row>
    <row r="13" spans="1:18" ht="20.100000000000001" customHeight="1">
      <c r="A13" s="355"/>
      <c r="B13" s="358"/>
      <c r="C13" s="361" t="s">
        <v>86</v>
      </c>
      <c r="D13" s="362" t="s">
        <v>302</v>
      </c>
      <c r="E13" s="363"/>
      <c r="F13" s="366" t="s">
        <v>7</v>
      </c>
      <c r="G13" s="368" t="str">
        <f>과제정보!H20&amp;" ("&amp;과제정보!J20&amp;")"</f>
        <v xml:space="preserve"> ()</v>
      </c>
      <c r="H13" s="368"/>
      <c r="I13" s="368"/>
      <c r="J13" s="368"/>
      <c r="K13" s="369"/>
    </row>
    <row r="14" spans="1:18" ht="36.200000000000003" customHeight="1">
      <c r="A14" s="355"/>
      <c r="B14" s="358"/>
      <c r="C14" s="361"/>
      <c r="D14" s="364"/>
      <c r="E14" s="365"/>
      <c r="F14" s="367"/>
      <c r="G14" s="370">
        <f>과제정보!D20</f>
        <v>0</v>
      </c>
      <c r="H14" s="370"/>
      <c r="I14" s="370"/>
      <c r="J14" s="370"/>
      <c r="K14" s="371"/>
    </row>
    <row r="15" spans="1:18" ht="20.100000000000001" customHeight="1">
      <c r="A15" s="355"/>
      <c r="B15" s="358"/>
      <c r="C15" s="361"/>
      <c r="D15" s="372" t="s">
        <v>94</v>
      </c>
      <c r="E15" s="373"/>
      <c r="F15" s="24" t="s">
        <v>51</v>
      </c>
      <c r="G15" s="374">
        <f>과제정보!M20</f>
        <v>0</v>
      </c>
      <c r="H15" s="374"/>
      <c r="I15" s="25" t="s">
        <v>82</v>
      </c>
      <c r="J15" s="374">
        <f>과제정보!O20</f>
        <v>0</v>
      </c>
      <c r="K15" s="375"/>
    </row>
    <row r="16" spans="1:18" ht="20.100000000000001" customHeight="1">
      <c r="A16" s="355"/>
      <c r="B16" s="358"/>
      <c r="C16" s="361"/>
      <c r="D16" s="372" t="s">
        <v>95</v>
      </c>
      <c r="E16" s="373"/>
      <c r="F16" s="24" t="s">
        <v>51</v>
      </c>
      <c r="G16" s="376">
        <f>과제정보!P20</f>
        <v>0</v>
      </c>
      <c r="H16" s="376"/>
      <c r="I16" s="376"/>
      <c r="J16" s="376"/>
      <c r="K16" s="377"/>
    </row>
    <row r="17" spans="1:11" ht="20.100000000000001" customHeight="1">
      <c r="A17" s="355"/>
      <c r="B17" s="358"/>
      <c r="C17" s="361"/>
      <c r="D17" s="372" t="s">
        <v>80</v>
      </c>
      <c r="E17" s="373"/>
      <c r="F17" s="24" t="s">
        <v>51</v>
      </c>
      <c r="G17" s="376">
        <f>SUMIF('인건비계산(자동)'!$D$10:$D$24,G14,'인건비계산(자동)'!$L$10:$L$24)</f>
        <v>0</v>
      </c>
      <c r="H17" s="376"/>
      <c r="I17" s="376"/>
      <c r="J17" s="376"/>
      <c r="K17" s="377"/>
    </row>
    <row r="18" spans="1:11" ht="20.100000000000001" customHeight="1">
      <c r="A18" s="355"/>
      <c r="B18" s="358"/>
      <c r="C18" s="361" t="s">
        <v>87</v>
      </c>
      <c r="D18" s="362" t="s">
        <v>303</v>
      </c>
      <c r="E18" s="363"/>
      <c r="F18" s="366" t="s">
        <v>304</v>
      </c>
      <c r="G18" s="368" t="str">
        <f>과제정보!H21&amp;" ("&amp;과제정보!J21&amp;")"</f>
        <v xml:space="preserve"> ()</v>
      </c>
      <c r="H18" s="368"/>
      <c r="I18" s="368"/>
      <c r="J18" s="368"/>
      <c r="K18" s="369"/>
    </row>
    <row r="19" spans="1:11" ht="36.200000000000003" customHeight="1">
      <c r="A19" s="355"/>
      <c r="B19" s="358"/>
      <c r="C19" s="361"/>
      <c r="D19" s="364"/>
      <c r="E19" s="365"/>
      <c r="F19" s="367"/>
      <c r="G19" s="370">
        <f>과제정보!D21</f>
        <v>0</v>
      </c>
      <c r="H19" s="370"/>
      <c r="I19" s="370"/>
      <c r="J19" s="370"/>
      <c r="K19" s="371"/>
    </row>
    <row r="20" spans="1:11" ht="20.100000000000001" customHeight="1">
      <c r="A20" s="355"/>
      <c r="B20" s="358"/>
      <c r="C20" s="361"/>
      <c r="D20" s="372" t="s">
        <v>94</v>
      </c>
      <c r="E20" s="373"/>
      <c r="F20" s="24" t="s">
        <v>51</v>
      </c>
      <c r="G20" s="374">
        <f>과제정보!M21</f>
        <v>0</v>
      </c>
      <c r="H20" s="374"/>
      <c r="I20" s="25" t="s">
        <v>96</v>
      </c>
      <c r="J20" s="374">
        <f>과제정보!O21</f>
        <v>0</v>
      </c>
      <c r="K20" s="375"/>
    </row>
    <row r="21" spans="1:11" ht="20.100000000000001" customHeight="1">
      <c r="A21" s="355"/>
      <c r="B21" s="358"/>
      <c r="C21" s="361"/>
      <c r="D21" s="372" t="s">
        <v>95</v>
      </c>
      <c r="E21" s="373"/>
      <c r="F21" s="24" t="s">
        <v>97</v>
      </c>
      <c r="G21" s="376">
        <f>과제정보!P21</f>
        <v>0</v>
      </c>
      <c r="H21" s="376"/>
      <c r="I21" s="376"/>
      <c r="J21" s="376"/>
      <c r="K21" s="377"/>
    </row>
    <row r="22" spans="1:11" ht="20.100000000000001" customHeight="1">
      <c r="A22" s="355"/>
      <c r="B22" s="358"/>
      <c r="C22" s="361"/>
      <c r="D22" s="372" t="s">
        <v>98</v>
      </c>
      <c r="E22" s="373"/>
      <c r="F22" s="24" t="s">
        <v>51</v>
      </c>
      <c r="G22" s="376">
        <f>SUMIF('인건비계산(자동)'!$D$10:$D$24,G19,'인건비계산(자동)'!$L$10:$L$24)</f>
        <v>0</v>
      </c>
      <c r="H22" s="376"/>
      <c r="I22" s="376"/>
      <c r="J22" s="376"/>
      <c r="K22" s="377"/>
    </row>
    <row r="23" spans="1:11" ht="20.100000000000001" customHeight="1">
      <c r="A23" s="355"/>
      <c r="B23" s="358"/>
      <c r="C23" s="361" t="s">
        <v>88</v>
      </c>
      <c r="D23" s="362" t="s">
        <v>305</v>
      </c>
      <c r="E23" s="363"/>
      <c r="F23" s="366" t="s">
        <v>306</v>
      </c>
      <c r="G23" s="368" t="str">
        <f>과제정보!H22&amp;" ("&amp;과제정보!J22&amp;")"</f>
        <v xml:space="preserve"> ()</v>
      </c>
      <c r="H23" s="368"/>
      <c r="I23" s="368"/>
      <c r="J23" s="368"/>
      <c r="K23" s="369"/>
    </row>
    <row r="24" spans="1:11" ht="36.200000000000003" customHeight="1">
      <c r="A24" s="355"/>
      <c r="B24" s="358"/>
      <c r="C24" s="361"/>
      <c r="D24" s="364"/>
      <c r="E24" s="365"/>
      <c r="F24" s="367"/>
      <c r="G24" s="370">
        <f>과제정보!D22</f>
        <v>0</v>
      </c>
      <c r="H24" s="370"/>
      <c r="I24" s="370"/>
      <c r="J24" s="370"/>
      <c r="K24" s="371"/>
    </row>
    <row r="25" spans="1:11" ht="20.100000000000001" customHeight="1">
      <c r="A25" s="355"/>
      <c r="B25" s="358"/>
      <c r="C25" s="361"/>
      <c r="D25" s="372" t="s">
        <v>99</v>
      </c>
      <c r="E25" s="373"/>
      <c r="F25" s="24" t="s">
        <v>51</v>
      </c>
      <c r="G25" s="374">
        <f>과제정보!M22</f>
        <v>0</v>
      </c>
      <c r="H25" s="374"/>
      <c r="I25" s="25" t="s">
        <v>82</v>
      </c>
      <c r="J25" s="374">
        <f>과제정보!O22</f>
        <v>0</v>
      </c>
      <c r="K25" s="375"/>
    </row>
    <row r="26" spans="1:11" ht="20.100000000000001" customHeight="1">
      <c r="A26" s="355"/>
      <c r="B26" s="358"/>
      <c r="C26" s="361"/>
      <c r="D26" s="372" t="s">
        <v>100</v>
      </c>
      <c r="E26" s="373"/>
      <c r="F26" s="24" t="s">
        <v>97</v>
      </c>
      <c r="G26" s="376">
        <f>과제정보!P22</f>
        <v>0</v>
      </c>
      <c r="H26" s="376"/>
      <c r="I26" s="376"/>
      <c r="J26" s="376"/>
      <c r="K26" s="377"/>
    </row>
    <row r="27" spans="1:11" ht="20.100000000000001" customHeight="1">
      <c r="A27" s="355"/>
      <c r="B27" s="358"/>
      <c r="C27" s="361"/>
      <c r="D27" s="372" t="s">
        <v>80</v>
      </c>
      <c r="E27" s="373"/>
      <c r="F27" s="24" t="s">
        <v>51</v>
      </c>
      <c r="G27" s="376">
        <f>SUMIF('인건비계산(자동)'!$D$10:$D$24,G24,'인건비계산(자동)'!$L$10:$L$24)</f>
        <v>0</v>
      </c>
      <c r="H27" s="376"/>
      <c r="I27" s="376"/>
      <c r="J27" s="376"/>
      <c r="K27" s="377"/>
    </row>
    <row r="28" spans="1:11" ht="20.100000000000001" customHeight="1">
      <c r="A28" s="355"/>
      <c r="B28" s="358"/>
      <c r="C28" s="361" t="s">
        <v>307</v>
      </c>
      <c r="D28" s="362" t="s">
        <v>305</v>
      </c>
      <c r="E28" s="363"/>
      <c r="F28" s="366" t="s">
        <v>306</v>
      </c>
      <c r="G28" s="368" t="str">
        <f>과제정보!H23&amp;" ("&amp;과제정보!J23&amp;")"</f>
        <v xml:space="preserve"> ()</v>
      </c>
      <c r="H28" s="368"/>
      <c r="I28" s="368"/>
      <c r="J28" s="368"/>
      <c r="K28" s="369"/>
    </row>
    <row r="29" spans="1:11" ht="36.200000000000003" customHeight="1">
      <c r="A29" s="355"/>
      <c r="B29" s="358"/>
      <c r="C29" s="361"/>
      <c r="D29" s="364"/>
      <c r="E29" s="365"/>
      <c r="F29" s="367"/>
      <c r="G29" s="370">
        <f>과제정보!D23</f>
        <v>0</v>
      </c>
      <c r="H29" s="370"/>
      <c r="I29" s="370"/>
      <c r="J29" s="370"/>
      <c r="K29" s="371"/>
    </row>
    <row r="30" spans="1:11" ht="20.100000000000001" customHeight="1">
      <c r="A30" s="355"/>
      <c r="B30" s="358"/>
      <c r="C30" s="361"/>
      <c r="D30" s="372" t="s">
        <v>83</v>
      </c>
      <c r="E30" s="373"/>
      <c r="F30" s="24" t="s">
        <v>51</v>
      </c>
      <c r="G30" s="374">
        <f>과제정보!M23</f>
        <v>0</v>
      </c>
      <c r="H30" s="374"/>
      <c r="I30" s="25" t="s">
        <v>82</v>
      </c>
      <c r="J30" s="374">
        <f>과제정보!O23</f>
        <v>0</v>
      </c>
      <c r="K30" s="375"/>
    </row>
    <row r="31" spans="1:11" ht="20.100000000000001" customHeight="1">
      <c r="A31" s="355"/>
      <c r="B31" s="358"/>
      <c r="C31" s="361"/>
      <c r="D31" s="372" t="s">
        <v>84</v>
      </c>
      <c r="E31" s="373"/>
      <c r="F31" s="24" t="s">
        <v>51</v>
      </c>
      <c r="G31" s="376">
        <f>과제정보!P23</f>
        <v>0</v>
      </c>
      <c r="H31" s="376"/>
      <c r="I31" s="376"/>
      <c r="J31" s="376"/>
      <c r="K31" s="377"/>
    </row>
    <row r="32" spans="1:11" ht="20.100000000000001" customHeight="1">
      <c r="A32" s="356"/>
      <c r="B32" s="359"/>
      <c r="C32" s="361"/>
      <c r="D32" s="372" t="s">
        <v>80</v>
      </c>
      <c r="E32" s="373"/>
      <c r="F32" s="24" t="s">
        <v>51</v>
      </c>
      <c r="G32" s="376">
        <f>SUMIF('인건비계산(자동)'!$D$10:$D$24,G29,'인건비계산(자동)'!$L$10:$L$24)</f>
        <v>0</v>
      </c>
      <c r="H32" s="376"/>
      <c r="I32" s="376"/>
      <c r="J32" s="376"/>
      <c r="K32" s="377"/>
    </row>
    <row r="33" spans="1:11" ht="20.100000000000001" customHeight="1">
      <c r="A33" s="353" t="s">
        <v>314</v>
      </c>
      <c r="B33" s="360" t="s">
        <v>434</v>
      </c>
      <c r="C33" s="361" t="s">
        <v>308</v>
      </c>
      <c r="D33" s="362" t="s">
        <v>303</v>
      </c>
      <c r="E33" s="363"/>
      <c r="F33" s="366" t="s">
        <v>304</v>
      </c>
      <c r="G33" s="368" t="str">
        <f>과제정보!H24&amp;" ("&amp;과제정보!J24&amp;")"</f>
        <v xml:space="preserve"> ()</v>
      </c>
      <c r="H33" s="368"/>
      <c r="I33" s="368"/>
      <c r="J33" s="368"/>
      <c r="K33" s="369"/>
    </row>
    <row r="34" spans="1:11" ht="36.200000000000003" customHeight="1">
      <c r="A34" s="353"/>
      <c r="B34" s="360"/>
      <c r="C34" s="361"/>
      <c r="D34" s="364"/>
      <c r="E34" s="365"/>
      <c r="F34" s="367"/>
      <c r="G34" s="370">
        <f>과제정보!D24</f>
        <v>0</v>
      </c>
      <c r="H34" s="370"/>
      <c r="I34" s="370"/>
      <c r="J34" s="370"/>
      <c r="K34" s="371"/>
    </row>
    <row r="35" spans="1:11" ht="20.100000000000001" customHeight="1">
      <c r="A35" s="353"/>
      <c r="B35" s="360"/>
      <c r="C35" s="361"/>
      <c r="D35" s="372" t="s">
        <v>315</v>
      </c>
      <c r="E35" s="373"/>
      <c r="F35" s="24" t="s">
        <v>304</v>
      </c>
      <c r="G35" s="374">
        <f>과제정보!M24</f>
        <v>0</v>
      </c>
      <c r="H35" s="374"/>
      <c r="I35" s="25" t="s">
        <v>5</v>
      </c>
      <c r="J35" s="374">
        <f>과제정보!O24</f>
        <v>0</v>
      </c>
      <c r="K35" s="375"/>
    </row>
    <row r="36" spans="1:11" ht="20.100000000000001" customHeight="1">
      <c r="A36" s="353"/>
      <c r="B36" s="360"/>
      <c r="C36" s="361"/>
      <c r="D36" s="372" t="s">
        <v>316</v>
      </c>
      <c r="E36" s="373"/>
      <c r="F36" s="24" t="s">
        <v>304</v>
      </c>
      <c r="G36" s="376">
        <f>과제정보!P24</f>
        <v>0</v>
      </c>
      <c r="H36" s="376"/>
      <c r="I36" s="376"/>
      <c r="J36" s="376"/>
      <c r="K36" s="377"/>
    </row>
    <row r="37" spans="1:11" ht="20.100000000000001" customHeight="1">
      <c r="A37" s="353"/>
      <c r="B37" s="360"/>
      <c r="C37" s="361"/>
      <c r="D37" s="372" t="s">
        <v>317</v>
      </c>
      <c r="E37" s="373"/>
      <c r="F37" s="24" t="s">
        <v>318</v>
      </c>
      <c r="G37" s="376">
        <f>SUMIF('인건비계산(자동)'!$D$10:$D$24,G34,'인건비계산(자동)'!$L$10:$L$24)</f>
        <v>0</v>
      </c>
      <c r="H37" s="376"/>
      <c r="I37" s="376"/>
      <c r="J37" s="376"/>
      <c r="K37" s="377"/>
    </row>
    <row r="38" spans="1:11" ht="20.100000000000001" customHeight="1">
      <c r="A38" s="353"/>
      <c r="B38" s="360"/>
      <c r="C38" s="361" t="s">
        <v>309</v>
      </c>
      <c r="D38" s="362" t="s">
        <v>303</v>
      </c>
      <c r="E38" s="363"/>
      <c r="F38" s="366" t="s">
        <v>304</v>
      </c>
      <c r="G38" s="368" t="str">
        <f>과제정보!H25&amp;" ("&amp;과제정보!J25&amp;")"</f>
        <v xml:space="preserve"> ()</v>
      </c>
      <c r="H38" s="368"/>
      <c r="I38" s="368"/>
      <c r="J38" s="368"/>
      <c r="K38" s="369"/>
    </row>
    <row r="39" spans="1:11" ht="36.200000000000003" customHeight="1">
      <c r="A39" s="353"/>
      <c r="B39" s="360"/>
      <c r="C39" s="361"/>
      <c r="D39" s="364"/>
      <c r="E39" s="365"/>
      <c r="F39" s="367"/>
      <c r="G39" s="370">
        <f>과제정보!D25</f>
        <v>0</v>
      </c>
      <c r="H39" s="370"/>
      <c r="I39" s="370"/>
      <c r="J39" s="370"/>
      <c r="K39" s="371"/>
    </row>
    <row r="40" spans="1:11" ht="20.100000000000001" customHeight="1">
      <c r="A40" s="353"/>
      <c r="B40" s="360"/>
      <c r="C40" s="361"/>
      <c r="D40" s="372" t="s">
        <v>319</v>
      </c>
      <c r="E40" s="373"/>
      <c r="F40" s="24" t="s">
        <v>318</v>
      </c>
      <c r="G40" s="374">
        <f>과제정보!M25</f>
        <v>0</v>
      </c>
      <c r="H40" s="374"/>
      <c r="I40" s="25" t="s">
        <v>320</v>
      </c>
      <c r="J40" s="374">
        <f>과제정보!O25</f>
        <v>0</v>
      </c>
      <c r="K40" s="375"/>
    </row>
    <row r="41" spans="1:11" ht="20.100000000000001" customHeight="1">
      <c r="A41" s="353"/>
      <c r="B41" s="360"/>
      <c r="C41" s="361"/>
      <c r="D41" s="372" t="s">
        <v>316</v>
      </c>
      <c r="E41" s="373"/>
      <c r="F41" s="24" t="s">
        <v>318</v>
      </c>
      <c r="G41" s="376">
        <f>과제정보!P25</f>
        <v>0</v>
      </c>
      <c r="H41" s="376"/>
      <c r="I41" s="376"/>
      <c r="J41" s="376"/>
      <c r="K41" s="377"/>
    </row>
    <row r="42" spans="1:11" ht="20.100000000000001" customHeight="1">
      <c r="A42" s="353"/>
      <c r="B42" s="360"/>
      <c r="C42" s="361"/>
      <c r="D42" s="372" t="s">
        <v>321</v>
      </c>
      <c r="E42" s="373"/>
      <c r="F42" s="24" t="s">
        <v>304</v>
      </c>
      <c r="G42" s="376">
        <f>SUMIF('인건비계산(자동)'!$D$10:$D$24,G39,'인건비계산(자동)'!$L$10:$L$24)</f>
        <v>0</v>
      </c>
      <c r="H42" s="376"/>
      <c r="I42" s="376"/>
      <c r="J42" s="376"/>
      <c r="K42" s="377"/>
    </row>
    <row r="43" spans="1:11" ht="20.100000000000001" customHeight="1">
      <c r="A43" s="353"/>
      <c r="B43" s="360"/>
      <c r="C43" s="361" t="s">
        <v>310</v>
      </c>
      <c r="D43" s="362" t="s">
        <v>303</v>
      </c>
      <c r="E43" s="363"/>
      <c r="F43" s="366" t="s">
        <v>304</v>
      </c>
      <c r="G43" s="368" t="str">
        <f>과제정보!H26&amp;" ("&amp;과제정보!J26&amp;")"</f>
        <v xml:space="preserve"> ()</v>
      </c>
      <c r="H43" s="368"/>
      <c r="I43" s="368"/>
      <c r="J43" s="368"/>
      <c r="K43" s="369"/>
    </row>
    <row r="44" spans="1:11" ht="36.200000000000003" customHeight="1">
      <c r="A44" s="353"/>
      <c r="B44" s="360"/>
      <c r="C44" s="361"/>
      <c r="D44" s="364"/>
      <c r="E44" s="365"/>
      <c r="F44" s="367"/>
      <c r="G44" s="370">
        <f>과제정보!D26</f>
        <v>0</v>
      </c>
      <c r="H44" s="370"/>
      <c r="I44" s="370"/>
      <c r="J44" s="370"/>
      <c r="K44" s="371"/>
    </row>
    <row r="45" spans="1:11" ht="20.100000000000001" customHeight="1">
      <c r="A45" s="353"/>
      <c r="B45" s="360"/>
      <c r="C45" s="361"/>
      <c r="D45" s="372" t="s">
        <v>319</v>
      </c>
      <c r="E45" s="373"/>
      <c r="F45" s="24" t="s">
        <v>304</v>
      </c>
      <c r="G45" s="374">
        <f>과제정보!M26</f>
        <v>0</v>
      </c>
      <c r="H45" s="374"/>
      <c r="I45" s="25" t="s">
        <v>322</v>
      </c>
      <c r="J45" s="374">
        <f>과제정보!O26</f>
        <v>0</v>
      </c>
      <c r="K45" s="375"/>
    </row>
    <row r="46" spans="1:11" ht="20.100000000000001" customHeight="1">
      <c r="A46" s="353"/>
      <c r="B46" s="360"/>
      <c r="C46" s="361"/>
      <c r="D46" s="372" t="s">
        <v>323</v>
      </c>
      <c r="E46" s="373"/>
      <c r="F46" s="24" t="s">
        <v>304</v>
      </c>
      <c r="G46" s="376">
        <f>과제정보!P26</f>
        <v>0</v>
      </c>
      <c r="H46" s="376"/>
      <c r="I46" s="376"/>
      <c r="J46" s="376"/>
      <c r="K46" s="377"/>
    </row>
    <row r="47" spans="1:11" ht="20.100000000000001" customHeight="1">
      <c r="A47" s="353"/>
      <c r="B47" s="360"/>
      <c r="C47" s="361"/>
      <c r="D47" s="372" t="s">
        <v>321</v>
      </c>
      <c r="E47" s="373"/>
      <c r="F47" s="24" t="s">
        <v>304</v>
      </c>
      <c r="G47" s="376">
        <f>SUMIF('인건비계산(자동)'!$D$10:$D$24,G44,'인건비계산(자동)'!$L$10:$L$24)</f>
        <v>0</v>
      </c>
      <c r="H47" s="376"/>
      <c r="I47" s="376"/>
      <c r="J47" s="376"/>
      <c r="K47" s="377"/>
    </row>
    <row r="48" spans="1:11" ht="20.100000000000001" customHeight="1">
      <c r="A48" s="353"/>
      <c r="B48" s="360"/>
      <c r="C48" s="361" t="s">
        <v>311</v>
      </c>
      <c r="D48" s="362" t="s">
        <v>324</v>
      </c>
      <c r="E48" s="363"/>
      <c r="F48" s="366" t="s">
        <v>318</v>
      </c>
      <c r="G48" s="368" t="str">
        <f>과제정보!H27&amp;" ("&amp;과제정보!J27&amp;")"</f>
        <v xml:space="preserve"> ()</v>
      </c>
      <c r="H48" s="368"/>
      <c r="I48" s="368"/>
      <c r="J48" s="368"/>
      <c r="K48" s="369"/>
    </row>
    <row r="49" spans="1:11" ht="36.200000000000003" customHeight="1">
      <c r="A49" s="353"/>
      <c r="B49" s="360"/>
      <c r="C49" s="361"/>
      <c r="D49" s="364"/>
      <c r="E49" s="365"/>
      <c r="F49" s="367"/>
      <c r="G49" s="370">
        <f>과제정보!D27</f>
        <v>0</v>
      </c>
      <c r="H49" s="370"/>
      <c r="I49" s="370"/>
      <c r="J49" s="370"/>
      <c r="K49" s="371"/>
    </row>
    <row r="50" spans="1:11" ht="20.100000000000001" customHeight="1">
      <c r="A50" s="353"/>
      <c r="B50" s="360"/>
      <c r="C50" s="361"/>
      <c r="D50" s="372" t="s">
        <v>325</v>
      </c>
      <c r="E50" s="373"/>
      <c r="F50" s="24" t="s">
        <v>304</v>
      </c>
      <c r="G50" s="374">
        <f>과제정보!M27</f>
        <v>0</v>
      </c>
      <c r="H50" s="374"/>
      <c r="I50" s="25" t="s">
        <v>320</v>
      </c>
      <c r="J50" s="374">
        <f>과제정보!O27</f>
        <v>0</v>
      </c>
      <c r="K50" s="375"/>
    </row>
    <row r="51" spans="1:11" ht="20.100000000000001" customHeight="1">
      <c r="A51" s="353"/>
      <c r="B51" s="360"/>
      <c r="C51" s="361"/>
      <c r="D51" s="372" t="s">
        <v>316</v>
      </c>
      <c r="E51" s="373"/>
      <c r="F51" s="24" t="s">
        <v>304</v>
      </c>
      <c r="G51" s="376">
        <f>과제정보!P27</f>
        <v>0</v>
      </c>
      <c r="H51" s="376"/>
      <c r="I51" s="376"/>
      <c r="J51" s="376"/>
      <c r="K51" s="377"/>
    </row>
    <row r="52" spans="1:11" ht="20.100000000000001" customHeight="1">
      <c r="A52" s="353"/>
      <c r="B52" s="360"/>
      <c r="C52" s="361"/>
      <c r="D52" s="372" t="s">
        <v>321</v>
      </c>
      <c r="E52" s="373"/>
      <c r="F52" s="24" t="s">
        <v>318</v>
      </c>
      <c r="G52" s="376">
        <f>SUMIF('인건비계산(자동)'!$D$10:$D$24,G49,'인건비계산(자동)'!$L$10:$L$24)</f>
        <v>0</v>
      </c>
      <c r="H52" s="376"/>
      <c r="I52" s="376"/>
      <c r="J52" s="376"/>
      <c r="K52" s="377"/>
    </row>
    <row r="53" spans="1:11" ht="20.100000000000001" customHeight="1">
      <c r="A53" s="353"/>
      <c r="B53" s="360"/>
      <c r="C53" s="361" t="s">
        <v>312</v>
      </c>
      <c r="D53" s="362" t="s">
        <v>324</v>
      </c>
      <c r="E53" s="363"/>
      <c r="F53" s="366" t="s">
        <v>318</v>
      </c>
      <c r="G53" s="368" t="str">
        <f>과제정보!H28&amp;" ("&amp;과제정보!J28&amp;")"</f>
        <v xml:space="preserve"> ()</v>
      </c>
      <c r="H53" s="368"/>
      <c r="I53" s="368"/>
      <c r="J53" s="368"/>
      <c r="K53" s="369"/>
    </row>
    <row r="54" spans="1:11" ht="36.200000000000003" customHeight="1">
      <c r="A54" s="353"/>
      <c r="B54" s="360"/>
      <c r="C54" s="361"/>
      <c r="D54" s="364"/>
      <c r="E54" s="365"/>
      <c r="F54" s="367"/>
      <c r="G54" s="370">
        <f>과제정보!D28</f>
        <v>0</v>
      </c>
      <c r="H54" s="370"/>
      <c r="I54" s="370"/>
      <c r="J54" s="370"/>
      <c r="K54" s="371"/>
    </row>
    <row r="55" spans="1:11" ht="20.100000000000001" customHeight="1">
      <c r="A55" s="353"/>
      <c r="B55" s="360"/>
      <c r="C55" s="361"/>
      <c r="D55" s="372" t="s">
        <v>319</v>
      </c>
      <c r="E55" s="373"/>
      <c r="F55" s="24" t="s">
        <v>304</v>
      </c>
      <c r="G55" s="374">
        <f>과제정보!M28</f>
        <v>0</v>
      </c>
      <c r="H55" s="374"/>
      <c r="I55" s="25" t="s">
        <v>320</v>
      </c>
      <c r="J55" s="374">
        <f>과제정보!O28</f>
        <v>0</v>
      </c>
      <c r="K55" s="375"/>
    </row>
    <row r="56" spans="1:11" ht="20.100000000000001" customHeight="1">
      <c r="A56" s="353"/>
      <c r="B56" s="360"/>
      <c r="C56" s="361"/>
      <c r="D56" s="372" t="s">
        <v>316</v>
      </c>
      <c r="E56" s="373"/>
      <c r="F56" s="24" t="s">
        <v>318</v>
      </c>
      <c r="G56" s="376">
        <f>과제정보!P28</f>
        <v>0</v>
      </c>
      <c r="H56" s="376"/>
      <c r="I56" s="376"/>
      <c r="J56" s="376"/>
      <c r="K56" s="377"/>
    </row>
    <row r="57" spans="1:11" ht="20.100000000000001" customHeight="1">
      <c r="A57" s="353"/>
      <c r="B57" s="360"/>
      <c r="C57" s="361"/>
      <c r="D57" s="372" t="s">
        <v>321</v>
      </c>
      <c r="E57" s="373"/>
      <c r="F57" s="24" t="s">
        <v>318</v>
      </c>
      <c r="G57" s="376">
        <f>SUMIF('인건비계산(자동)'!$D$10:$D$24,G54,'인건비계산(자동)'!$L$10:$L$24)</f>
        <v>0</v>
      </c>
      <c r="H57" s="376"/>
      <c r="I57" s="376"/>
      <c r="J57" s="376"/>
      <c r="K57" s="377"/>
    </row>
    <row r="58" spans="1:11" ht="33" customHeight="1">
      <c r="A58" s="353" t="s">
        <v>89</v>
      </c>
      <c r="B58" s="353"/>
      <c r="C58" s="353"/>
      <c r="D58" s="396"/>
      <c r="E58" s="396"/>
      <c r="F58" s="396"/>
      <c r="G58" s="396"/>
      <c r="H58" s="396"/>
      <c r="I58" s="396"/>
      <c r="J58" s="396"/>
      <c r="K58" s="396"/>
    </row>
    <row r="59" spans="1:11" ht="20.100000000000001" customHeight="1">
      <c r="A59" s="397" t="s">
        <v>90</v>
      </c>
      <c r="B59" s="398"/>
      <c r="C59" s="399"/>
      <c r="D59" s="29">
        <f>기본정보!F16</f>
        <v>20260601</v>
      </c>
      <c r="E59" s="24" t="s">
        <v>82</v>
      </c>
      <c r="F59" s="374">
        <f>기본정보!F17</f>
        <v>20270531</v>
      </c>
      <c r="G59" s="374"/>
      <c r="H59" s="374"/>
      <c r="I59" s="374"/>
      <c r="J59" s="374"/>
      <c r="K59" s="375"/>
    </row>
    <row r="60" spans="1:11" ht="20.100000000000001" customHeight="1">
      <c r="A60" s="392" t="s">
        <v>278</v>
      </c>
      <c r="B60" s="350"/>
      <c r="C60" s="350"/>
      <c r="D60" s="350"/>
      <c r="E60" s="350"/>
      <c r="F60" s="350"/>
      <c r="G60" s="350"/>
      <c r="H60" s="350"/>
      <c r="I60" s="350"/>
      <c r="J60" s="350"/>
      <c r="K60" s="351"/>
    </row>
    <row r="61" spans="1:11" ht="20.100000000000001" customHeight="1">
      <c r="A61" s="349" t="s">
        <v>435</v>
      </c>
      <c r="B61" s="350"/>
      <c r="C61" s="350"/>
      <c r="D61" s="350"/>
      <c r="E61" s="350"/>
      <c r="F61" s="350"/>
      <c r="G61" s="350"/>
      <c r="H61" s="350"/>
      <c r="I61" s="350"/>
      <c r="J61" s="350"/>
      <c r="K61" s="351"/>
    </row>
    <row r="62" spans="1:11" ht="20.100000000000001" customHeight="1">
      <c r="A62" s="393">
        <f>기본정보!F7</f>
        <v>20260101</v>
      </c>
      <c r="B62" s="394"/>
      <c r="C62" s="394"/>
      <c r="D62" s="394"/>
      <c r="E62" s="394"/>
      <c r="F62" s="394"/>
      <c r="G62" s="394"/>
      <c r="H62" s="394"/>
      <c r="I62" s="394"/>
      <c r="J62" s="394"/>
      <c r="K62" s="395"/>
    </row>
    <row r="63" spans="1:11" ht="20.100000000000001" customHeight="1">
      <c r="A63" s="386"/>
      <c r="B63" s="352"/>
      <c r="C63" s="352"/>
      <c r="D63" s="352"/>
      <c r="E63" s="33"/>
      <c r="F63" s="352" t="s">
        <v>436</v>
      </c>
      <c r="G63" s="352"/>
      <c r="H63" s="352"/>
      <c r="I63" s="387"/>
      <c r="J63" s="387"/>
      <c r="K63" s="34" t="s">
        <v>68</v>
      </c>
    </row>
    <row r="64" spans="1:11" ht="20.100000000000001" customHeight="1" thickBot="1">
      <c r="A64" s="383"/>
      <c r="B64" s="384"/>
      <c r="C64" s="385"/>
      <c r="D64" s="385"/>
      <c r="E64" s="26"/>
      <c r="F64" s="385"/>
      <c r="G64" s="385"/>
      <c r="H64" s="27"/>
      <c r="I64" s="385"/>
      <c r="J64" s="385"/>
      <c r="K64" s="28"/>
    </row>
    <row r="65" spans="1:11" ht="19.5" customHeight="1">
      <c r="A65" s="30"/>
      <c r="B65" s="30"/>
      <c r="C65" s="31"/>
      <c r="D65" s="31"/>
      <c r="E65" s="30"/>
      <c r="F65" s="31"/>
      <c r="G65" s="31"/>
      <c r="H65" s="32"/>
      <c r="I65" s="31"/>
      <c r="J65" s="31"/>
      <c r="K65" s="32"/>
    </row>
    <row r="75" spans="1:11" ht="20.100000000000001" customHeight="1">
      <c r="H75" s="23"/>
    </row>
    <row r="76" spans="1:11" ht="20.100000000000001" customHeight="1">
      <c r="H76" s="23"/>
    </row>
  </sheetData>
  <mergeCells count="149">
    <mergeCell ref="A59:C59"/>
    <mergeCell ref="F59:K59"/>
    <mergeCell ref="D28:E29"/>
    <mergeCell ref="F28:F29"/>
    <mergeCell ref="G28:K28"/>
    <mergeCell ref="G29:K29"/>
    <mergeCell ref="D30:E30"/>
    <mergeCell ref="G30:H30"/>
    <mergeCell ref="J30:K30"/>
    <mergeCell ref="D31:E31"/>
    <mergeCell ref="G31:K31"/>
    <mergeCell ref="C38:C42"/>
    <mergeCell ref="D38:E39"/>
    <mergeCell ref="F38:F39"/>
    <mergeCell ref="G38:K38"/>
    <mergeCell ref="G39:K39"/>
    <mergeCell ref="D40:E40"/>
    <mergeCell ref="G40:H40"/>
    <mergeCell ref="J40:K40"/>
    <mergeCell ref="D41:E41"/>
    <mergeCell ref="G41:K41"/>
    <mergeCell ref="D42:E42"/>
    <mergeCell ref="G42:K42"/>
    <mergeCell ref="D50:E50"/>
    <mergeCell ref="A64:B64"/>
    <mergeCell ref="C64:D64"/>
    <mergeCell ref="F64:G64"/>
    <mergeCell ref="I64:J64"/>
    <mergeCell ref="A63:B63"/>
    <mergeCell ref="C63:D63"/>
    <mergeCell ref="I63:J63"/>
    <mergeCell ref="A1:K1"/>
    <mergeCell ref="A5:D5"/>
    <mergeCell ref="E5:K5"/>
    <mergeCell ref="E7:G7"/>
    <mergeCell ref="G22:K22"/>
    <mergeCell ref="C23:C27"/>
    <mergeCell ref="G23:K23"/>
    <mergeCell ref="D25:E25"/>
    <mergeCell ref="G25:H25"/>
    <mergeCell ref="J25:K25"/>
    <mergeCell ref="D26:E26"/>
    <mergeCell ref="G26:K26"/>
    <mergeCell ref="D27:E27"/>
    <mergeCell ref="A60:K60"/>
    <mergeCell ref="A62:K62"/>
    <mergeCell ref="G27:K27"/>
    <mergeCell ref="D58:K58"/>
    <mergeCell ref="G17:K17"/>
    <mergeCell ref="C18:C22"/>
    <mergeCell ref="G18:K18"/>
    <mergeCell ref="D20:E20"/>
    <mergeCell ref="G20:H20"/>
    <mergeCell ref="J20:K20"/>
    <mergeCell ref="D21:E21"/>
    <mergeCell ref="G21:K21"/>
    <mergeCell ref="D22:E22"/>
    <mergeCell ref="C13:C17"/>
    <mergeCell ref="D17:E17"/>
    <mergeCell ref="G13:K13"/>
    <mergeCell ref="D15:E15"/>
    <mergeCell ref="G15:H15"/>
    <mergeCell ref="J15:K15"/>
    <mergeCell ref="D18:E19"/>
    <mergeCell ref="F18:F19"/>
    <mergeCell ref="G19:K19"/>
    <mergeCell ref="D13:E14"/>
    <mergeCell ref="F13:F14"/>
    <mergeCell ref="G14:K14"/>
    <mergeCell ref="A3:K3"/>
    <mergeCell ref="A6:K6"/>
    <mergeCell ref="A7:B7"/>
    <mergeCell ref="C7:D7"/>
    <mergeCell ref="H7:I7"/>
    <mergeCell ref="J7:K7"/>
    <mergeCell ref="D16:E16"/>
    <mergeCell ref="G16:K16"/>
    <mergeCell ref="C8:C12"/>
    <mergeCell ref="D10:E10"/>
    <mergeCell ref="D11:E11"/>
    <mergeCell ref="D12:E12"/>
    <mergeCell ref="G8:K8"/>
    <mergeCell ref="G10:H10"/>
    <mergeCell ref="J10:K10"/>
    <mergeCell ref="G11:K11"/>
    <mergeCell ref="G12:K12"/>
    <mergeCell ref="D8:E9"/>
    <mergeCell ref="F8:F9"/>
    <mergeCell ref="G9:K9"/>
    <mergeCell ref="D23:E24"/>
    <mergeCell ref="F23:F24"/>
    <mergeCell ref="G24:K24"/>
    <mergeCell ref="C33:C37"/>
    <mergeCell ref="D33:E34"/>
    <mergeCell ref="F33:F34"/>
    <mergeCell ref="G33:K33"/>
    <mergeCell ref="G34:K34"/>
    <mergeCell ref="D35:E35"/>
    <mergeCell ref="G35:H35"/>
    <mergeCell ref="J35:K35"/>
    <mergeCell ref="D36:E36"/>
    <mergeCell ref="G36:K36"/>
    <mergeCell ref="D37:E37"/>
    <mergeCell ref="G37:K37"/>
    <mergeCell ref="C28:C32"/>
    <mergeCell ref="D32:E32"/>
    <mergeCell ref="G32:K32"/>
    <mergeCell ref="G50:H50"/>
    <mergeCell ref="J50:K50"/>
    <mergeCell ref="D51:E51"/>
    <mergeCell ref="G51:K51"/>
    <mergeCell ref="D52:E52"/>
    <mergeCell ref="G52:K52"/>
    <mergeCell ref="C43:C47"/>
    <mergeCell ref="D43:E44"/>
    <mergeCell ref="F43:F44"/>
    <mergeCell ref="G43:K43"/>
    <mergeCell ref="G44:K44"/>
    <mergeCell ref="D45:E45"/>
    <mergeCell ref="G45:H45"/>
    <mergeCell ref="J45:K45"/>
    <mergeCell ref="D46:E46"/>
    <mergeCell ref="G46:K46"/>
    <mergeCell ref="D47:E47"/>
    <mergeCell ref="G47:K47"/>
    <mergeCell ref="A61:K61"/>
    <mergeCell ref="F63:H63"/>
    <mergeCell ref="A58:C58"/>
    <mergeCell ref="A8:A32"/>
    <mergeCell ref="B8:B32"/>
    <mergeCell ref="B33:B57"/>
    <mergeCell ref="A33:A57"/>
    <mergeCell ref="C53:C57"/>
    <mergeCell ref="D53:E54"/>
    <mergeCell ref="F53:F54"/>
    <mergeCell ref="G53:K53"/>
    <mergeCell ref="G54:K54"/>
    <mergeCell ref="D55:E55"/>
    <mergeCell ref="G55:H55"/>
    <mergeCell ref="J55:K55"/>
    <mergeCell ref="D56:E56"/>
    <mergeCell ref="G56:K56"/>
    <mergeCell ref="D57:E57"/>
    <mergeCell ref="G57:K57"/>
    <mergeCell ref="C48:C52"/>
    <mergeCell ref="D48:E49"/>
    <mergeCell ref="F48:F49"/>
    <mergeCell ref="G48:K48"/>
    <mergeCell ref="G49:K49"/>
  </mergeCells>
  <phoneticPr fontId="1" type="noConversion"/>
  <pageMargins left="0.23622047244094491" right="0.23622047244094491" top="0.74803149606299213" bottom="0.59055118110236227" header="0.31496062992125984" footer="0.19685039370078741"/>
  <pageSetup paperSize="9" orientation="portrait" r:id="rId1"/>
  <legacy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300-000000000000}">
          <x14:formula1>
            <xm:f>종류!$N$1:$N$2</xm:f>
          </x14:formula1>
          <xm:sqref>L3:R3</xm:sqref>
        </x14:dataValidation>
        <x14:dataValidation type="list" allowBlank="1" showInputMessage="1" showErrorMessage="1" xr:uid="{00000000-0002-0000-0300-000001000000}">
          <x14:formula1>
            <xm:f>종류!$AD$1:$AD$2</xm:f>
          </x14:formula1>
          <xm:sqref>A3:K3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XFD127"/>
  <sheetViews>
    <sheetView showGridLines="0" showZeros="0" zoomScale="145" zoomScaleNormal="145" workbookViewId="0">
      <selection activeCell="G53" sqref="G53:T53"/>
    </sheetView>
  </sheetViews>
  <sheetFormatPr defaultRowHeight="13.5"/>
  <cols>
    <col min="1" max="1" width="3.625" style="180" customWidth="1"/>
    <col min="2" max="2" width="2.375" style="16" customWidth="1"/>
    <col min="3" max="3" width="2.625" style="16" customWidth="1"/>
    <col min="4" max="5" width="4.375" style="16" customWidth="1"/>
    <col min="6" max="6" width="2.375" style="16" customWidth="1"/>
    <col min="7" max="7" width="6.5" style="16" customWidth="1"/>
    <col min="8" max="8" width="4.125" style="16" customWidth="1"/>
    <col min="9" max="9" width="2.5" style="16" customWidth="1"/>
    <col min="10" max="10" width="2.75" style="16" customWidth="1"/>
    <col min="11" max="11" width="5" style="16" customWidth="1"/>
    <col min="12" max="12" width="4.625" style="16" customWidth="1"/>
    <col min="13" max="13" width="3.75" style="16" customWidth="1"/>
    <col min="14" max="14" width="8.125" style="16" customWidth="1"/>
    <col min="15" max="15" width="3.5" style="16" customWidth="1"/>
    <col min="16" max="17" width="4.75" style="16" customWidth="1"/>
    <col min="18" max="18" width="3.75" style="16" customWidth="1"/>
    <col min="19" max="19" width="2" style="16" customWidth="1"/>
    <col min="20" max="20" width="9.75" style="16" customWidth="1"/>
    <col min="21" max="16384" width="9" style="16"/>
  </cols>
  <sheetData>
    <row r="1" spans="1:16384" ht="19.5">
      <c r="A1" s="413" t="s">
        <v>339</v>
      </c>
      <c r="B1" s="413"/>
      <c r="C1" s="413"/>
      <c r="D1" s="413"/>
      <c r="E1" s="413"/>
      <c r="F1" s="413"/>
      <c r="G1" s="413"/>
      <c r="H1" s="413"/>
      <c r="I1" s="413"/>
      <c r="J1" s="413"/>
      <c r="K1" s="413"/>
      <c r="L1" s="413"/>
      <c r="M1" s="413"/>
      <c r="N1" s="413"/>
      <c r="O1" s="413"/>
      <c r="P1" s="413"/>
      <c r="Q1" s="413"/>
      <c r="R1" s="413"/>
      <c r="S1" s="413"/>
    </row>
    <row r="3" spans="1:16384" ht="18.75" customHeight="1">
      <c r="A3" s="415" t="str">
        <f>IF(기본정보!F14="연구교수","연구교수 임용계약서","박사후연구원(Post Doc.) 임용계약서")</f>
        <v>연구교수 임용계약서</v>
      </c>
      <c r="B3" s="415"/>
      <c r="C3" s="415"/>
      <c r="D3" s="415"/>
      <c r="E3" s="415"/>
      <c r="F3" s="415"/>
      <c r="G3" s="415"/>
      <c r="H3" s="415"/>
      <c r="I3" s="415"/>
      <c r="J3" s="415"/>
      <c r="K3" s="415"/>
      <c r="L3" s="415"/>
      <c r="M3" s="415"/>
      <c r="N3" s="415"/>
      <c r="O3" s="415"/>
      <c r="P3" s="415"/>
      <c r="Q3" s="415"/>
      <c r="R3" s="415"/>
      <c r="S3" s="415"/>
      <c r="T3" s="415"/>
    </row>
    <row r="4" spans="1:16384">
      <c r="A4" s="414"/>
      <c r="B4" s="414"/>
      <c r="C4" s="414"/>
      <c r="D4" s="414"/>
      <c r="E4" s="414"/>
      <c r="F4" s="414"/>
      <c r="G4" s="414"/>
      <c r="H4" s="414"/>
      <c r="I4" s="414"/>
      <c r="J4" s="414"/>
      <c r="K4" s="414"/>
      <c r="L4" s="414"/>
      <c r="M4" s="414"/>
      <c r="N4" s="414"/>
      <c r="O4" s="414"/>
      <c r="P4" s="414"/>
      <c r="Q4" s="414"/>
      <c r="R4" s="414"/>
      <c r="S4" s="414"/>
    </row>
    <row r="5" spans="1:16384" s="2" customFormat="1" ht="15" customHeight="1">
      <c r="A5" s="403" t="s">
        <v>340</v>
      </c>
      <c r="B5" s="403"/>
      <c r="C5" s="403"/>
      <c r="D5" s="403"/>
      <c r="E5" s="403"/>
      <c r="F5" s="403"/>
      <c r="G5" s="403"/>
      <c r="H5" s="403"/>
      <c r="I5" s="403"/>
      <c r="J5" s="403"/>
      <c r="K5" s="418" t="str">
        <f>기본정보!F6&amp;"(이하 “임용대상자”라 한다)는 다음과 같이 "</f>
        <v xml:space="preserve">홍길동(이하 “임용대상자”라 한다)는 다음과 같이 </v>
      </c>
      <c r="L5" s="418"/>
      <c r="M5" s="418"/>
      <c r="N5" s="418"/>
      <c r="O5" s="418"/>
      <c r="P5" s="418"/>
      <c r="Q5" s="418"/>
      <c r="R5" s="418"/>
      <c r="S5" s="418"/>
      <c r="T5" s="418"/>
    </row>
    <row r="6" spans="1:16384" s="2" customFormat="1" ht="15" customHeight="1">
      <c r="A6" s="405" t="str">
        <f>기본정보!F14&amp;" 임용계약을 체결한다."</f>
        <v>연구교수 임용계약을 체결한다.</v>
      </c>
      <c r="B6" s="405"/>
      <c r="C6" s="405"/>
      <c r="D6" s="405"/>
      <c r="E6" s="405"/>
      <c r="F6" s="405"/>
      <c r="G6" s="405"/>
      <c r="H6" s="405"/>
      <c r="I6" s="405"/>
      <c r="J6" s="405"/>
      <c r="K6" s="405"/>
      <c r="L6" s="405"/>
      <c r="M6" s="405"/>
      <c r="N6" s="405"/>
      <c r="O6" s="405"/>
      <c r="P6" s="405"/>
      <c r="Q6" s="405"/>
      <c r="R6" s="405"/>
      <c r="S6" s="405"/>
      <c r="T6" s="405"/>
    </row>
    <row r="7" spans="1:16384" s="2" customFormat="1" ht="15" customHeight="1">
      <c r="A7" s="174"/>
      <c r="B7" s="3"/>
      <c r="C7" s="3"/>
      <c r="D7" s="3"/>
      <c r="E7" s="3"/>
      <c r="F7" s="3"/>
      <c r="G7" s="3"/>
      <c r="H7" s="3"/>
      <c r="I7" s="3"/>
      <c r="J7" s="3"/>
      <c r="K7" s="3"/>
      <c r="L7" s="3"/>
      <c r="M7" s="3"/>
      <c r="N7" s="3"/>
      <c r="O7" s="3"/>
      <c r="P7" s="3"/>
      <c r="Q7" s="3"/>
      <c r="R7" s="3"/>
      <c r="S7" s="3"/>
      <c r="T7" s="3"/>
    </row>
    <row r="8" spans="1:16384" s="2" customFormat="1" ht="15" customHeight="1">
      <c r="A8" s="405" t="s">
        <v>345</v>
      </c>
      <c r="B8" s="405"/>
      <c r="C8" s="405" t="s">
        <v>346</v>
      </c>
      <c r="D8" s="405"/>
      <c r="E8" s="405"/>
      <c r="F8" s="4"/>
      <c r="G8" s="411"/>
      <c r="H8" s="411"/>
      <c r="I8" s="411"/>
      <c r="J8" s="411"/>
      <c r="K8" s="411"/>
      <c r="L8" s="411"/>
      <c r="M8" s="411"/>
      <c r="N8" s="411"/>
      <c r="O8" s="411"/>
      <c r="P8" s="411"/>
      <c r="Q8" s="411"/>
      <c r="R8" s="411"/>
      <c r="S8" s="411"/>
      <c r="T8" s="411"/>
    </row>
    <row r="9" spans="1:16384" s="2" customFormat="1" ht="15" customHeight="1">
      <c r="A9" s="405"/>
      <c r="B9" s="405"/>
      <c r="C9" s="405" t="s">
        <v>344</v>
      </c>
      <c r="D9" s="405"/>
      <c r="E9" s="405"/>
      <c r="G9" s="405" t="s">
        <v>347</v>
      </c>
      <c r="H9" s="405"/>
      <c r="I9" s="405"/>
      <c r="J9" s="405"/>
      <c r="K9" s="405"/>
      <c r="L9" s="405"/>
      <c r="M9" s="405"/>
      <c r="N9" s="405"/>
      <c r="O9" s="405"/>
      <c r="P9" s="405"/>
      <c r="Q9" s="405"/>
      <c r="R9" s="405"/>
      <c r="S9" s="405"/>
      <c r="T9" s="405"/>
    </row>
    <row r="10" spans="1:16384" s="2" customFormat="1" ht="15" customHeight="1">
      <c r="A10" s="405"/>
      <c r="B10" s="405"/>
      <c r="C10" s="405" t="s">
        <v>343</v>
      </c>
      <c r="D10" s="405"/>
      <c r="E10" s="405"/>
      <c r="G10" s="400" t="s">
        <v>351</v>
      </c>
      <c r="H10" s="400"/>
      <c r="I10" s="5" t="s">
        <v>348</v>
      </c>
      <c r="J10" s="411" t="str">
        <f>기본정보!F6</f>
        <v>홍길동</v>
      </c>
      <c r="K10" s="411"/>
      <c r="L10" s="411"/>
      <c r="M10" s="411"/>
      <c r="N10" s="411"/>
      <c r="O10" s="411"/>
      <c r="P10" s="411"/>
      <c r="Q10" s="411"/>
      <c r="R10" s="411"/>
      <c r="S10" s="411"/>
      <c r="T10" s="411"/>
    </row>
    <row r="11" spans="1:16384" s="2" customFormat="1" ht="15" customHeight="1">
      <c r="A11" s="174"/>
      <c r="B11" s="3"/>
      <c r="C11" s="3"/>
      <c r="D11" s="3"/>
      <c r="E11" s="3"/>
      <c r="G11" s="400" t="s">
        <v>349</v>
      </c>
      <c r="H11" s="400"/>
      <c r="I11" s="5" t="s">
        <v>348</v>
      </c>
      <c r="J11" s="422" t="str">
        <f>기본정보!F9</f>
        <v>9802196780263</v>
      </c>
      <c r="K11" s="422"/>
      <c r="L11" s="422"/>
      <c r="M11" s="422"/>
      <c r="N11" s="422"/>
      <c r="O11" s="422"/>
      <c r="P11" s="422"/>
      <c r="Q11" s="422"/>
      <c r="R11" s="422"/>
      <c r="S11" s="422"/>
      <c r="T11" s="422"/>
    </row>
    <row r="12" spans="1:16384" s="2" customFormat="1" ht="15" customHeight="1">
      <c r="A12" s="174"/>
      <c r="B12" s="3"/>
      <c r="C12" s="3"/>
      <c r="D12" s="3"/>
      <c r="E12" s="3"/>
      <c r="G12" s="400" t="s">
        <v>350</v>
      </c>
      <c r="H12" s="400"/>
      <c r="I12" s="5" t="s">
        <v>348</v>
      </c>
      <c r="J12" s="411" t="str">
        <f>기본정보!F8</f>
        <v>주소는여기</v>
      </c>
      <c r="K12" s="411"/>
      <c r="L12" s="411"/>
      <c r="M12" s="411"/>
      <c r="N12" s="411"/>
      <c r="O12" s="411"/>
      <c r="P12" s="411"/>
      <c r="Q12" s="411"/>
      <c r="R12" s="411"/>
      <c r="S12" s="411"/>
      <c r="T12" s="411"/>
    </row>
    <row r="13" spans="1:16384" s="2" customFormat="1" ht="15" customHeight="1">
      <c r="A13" s="405" t="s">
        <v>352</v>
      </c>
      <c r="B13" s="405"/>
      <c r="C13" s="405" t="s">
        <v>353</v>
      </c>
      <c r="D13" s="405"/>
      <c r="E13" s="405"/>
      <c r="F13" s="405"/>
      <c r="G13" s="405"/>
      <c r="H13" s="177"/>
      <c r="I13" s="177"/>
      <c r="J13" s="177"/>
      <c r="K13" s="177"/>
      <c r="L13" s="177"/>
      <c r="M13" s="177"/>
      <c r="N13" s="177"/>
      <c r="O13" s="177"/>
      <c r="P13" s="177"/>
      <c r="Q13" s="177"/>
      <c r="R13" s="177"/>
      <c r="S13" s="177"/>
      <c r="T13" s="177"/>
    </row>
    <row r="14" spans="1:16384" s="2" customFormat="1" ht="15" customHeight="1">
      <c r="A14" s="182" t="s">
        <v>354</v>
      </c>
      <c r="B14" s="3"/>
      <c r="C14" s="408" t="s">
        <v>355</v>
      </c>
      <c r="D14" s="408"/>
      <c r="E14" s="408"/>
      <c r="F14" s="408"/>
      <c r="G14" s="408"/>
      <c r="H14" s="421" t="str">
        <f>기본정보!F13</f>
        <v>건축학부</v>
      </c>
      <c r="I14" s="421"/>
      <c r="J14" s="421"/>
      <c r="K14" s="421"/>
      <c r="L14" s="421"/>
      <c r="M14" s="421"/>
      <c r="N14" s="421"/>
      <c r="O14" s="405" t="s">
        <v>356</v>
      </c>
      <c r="P14" s="405"/>
      <c r="Q14" s="405"/>
      <c r="R14" s="405"/>
      <c r="S14" s="405"/>
      <c r="T14" s="4"/>
    </row>
    <row r="15" spans="1:16384" s="2" customFormat="1" ht="15" customHeight="1">
      <c r="A15" s="182" t="s">
        <v>357</v>
      </c>
      <c r="B15" s="3"/>
      <c r="C15" s="400" t="s">
        <v>358</v>
      </c>
      <c r="D15" s="400"/>
      <c r="E15" s="400"/>
      <c r="F15" s="400"/>
      <c r="G15" s="417">
        <f>기본정보!F16</f>
        <v>20260601</v>
      </c>
      <c r="H15" s="417"/>
      <c r="I15" s="417"/>
      <c r="J15" s="417"/>
      <c r="K15" s="417"/>
      <c r="L15" s="410">
        <f>기본정보!F17</f>
        <v>20270531</v>
      </c>
      <c r="M15" s="410"/>
      <c r="N15" s="410"/>
      <c r="O15" s="410"/>
      <c r="P15" s="409" t="s">
        <v>359</v>
      </c>
      <c r="Q15" s="409"/>
      <c r="R15" s="409"/>
      <c r="S15" s="409"/>
      <c r="T15" s="409"/>
    </row>
    <row r="16" spans="1:16384" s="2" customFormat="1" ht="15" customHeight="1">
      <c r="A16" s="405" t="s">
        <v>360</v>
      </c>
      <c r="B16" s="405"/>
      <c r="C16" s="405" t="s">
        <v>361</v>
      </c>
      <c r="D16" s="405"/>
      <c r="E16" s="405"/>
      <c r="F16" s="4" t="s">
        <v>363</v>
      </c>
      <c r="G16" s="405" t="s">
        <v>364</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5"/>
      <c r="AY16" s="405"/>
      <c r="AZ16" s="405"/>
      <c r="BA16" s="405"/>
      <c r="BB16" s="405"/>
      <c r="BC16" s="405"/>
      <c r="BD16" s="405"/>
      <c r="BE16" s="405"/>
      <c r="BF16" s="405"/>
      <c r="BG16" s="405"/>
      <c r="BH16" s="405"/>
      <c r="BI16" s="405"/>
      <c r="BJ16" s="405"/>
      <c r="BK16" s="405"/>
      <c r="BL16" s="405"/>
      <c r="BM16" s="405"/>
      <c r="BN16" s="405"/>
      <c r="BO16" s="405"/>
      <c r="BP16" s="405"/>
      <c r="BQ16" s="405"/>
      <c r="BR16" s="405"/>
      <c r="BS16" s="405"/>
      <c r="BT16" s="405"/>
      <c r="BU16" s="405"/>
      <c r="BV16" s="405"/>
      <c r="BW16" s="405"/>
      <c r="BX16" s="405"/>
      <c r="BY16" s="405"/>
      <c r="BZ16" s="405"/>
      <c r="CA16" s="405"/>
      <c r="CB16" s="405"/>
      <c r="CC16" s="405"/>
      <c r="CD16" s="405"/>
      <c r="CE16" s="405"/>
      <c r="CF16" s="405"/>
      <c r="CG16" s="405"/>
      <c r="CH16" s="405"/>
      <c r="CI16" s="405"/>
      <c r="CJ16" s="405"/>
      <c r="CK16" s="405"/>
      <c r="CL16" s="405"/>
      <c r="CM16" s="405"/>
      <c r="CN16" s="405"/>
      <c r="CO16" s="405"/>
      <c r="CP16" s="405"/>
      <c r="CQ16" s="405"/>
      <c r="CR16" s="405"/>
      <c r="CS16" s="405"/>
      <c r="CT16" s="405"/>
      <c r="CU16" s="405"/>
      <c r="CV16" s="405"/>
      <c r="CW16" s="405"/>
      <c r="CX16" s="405"/>
      <c r="CY16" s="405"/>
      <c r="CZ16" s="405"/>
      <c r="DA16" s="405"/>
      <c r="DB16" s="405"/>
      <c r="DC16" s="405"/>
      <c r="DD16" s="405"/>
      <c r="DE16" s="405"/>
      <c r="DF16" s="405"/>
      <c r="DG16" s="405"/>
      <c r="DH16" s="405"/>
      <c r="DI16" s="405"/>
      <c r="DJ16" s="405"/>
      <c r="DK16" s="405"/>
      <c r="DL16" s="405"/>
      <c r="DM16" s="405"/>
      <c r="DN16" s="405"/>
      <c r="DO16" s="405"/>
      <c r="DP16" s="405"/>
      <c r="DQ16" s="405"/>
      <c r="DR16" s="405"/>
      <c r="DS16" s="405"/>
      <c r="DT16" s="405"/>
      <c r="DU16" s="405"/>
      <c r="DV16" s="405"/>
      <c r="DW16" s="405"/>
      <c r="DX16" s="405"/>
      <c r="DY16" s="405"/>
      <c r="DZ16" s="405"/>
      <c r="EA16" s="405"/>
      <c r="EB16" s="405"/>
      <c r="EC16" s="405"/>
      <c r="ED16" s="405"/>
      <c r="EE16" s="405"/>
      <c r="EF16" s="405"/>
      <c r="EG16" s="405"/>
      <c r="EH16" s="405"/>
      <c r="EI16" s="405"/>
      <c r="EJ16" s="405"/>
      <c r="EK16" s="405"/>
      <c r="EL16" s="405"/>
      <c r="EM16" s="405"/>
      <c r="EN16" s="405"/>
      <c r="EO16" s="405"/>
      <c r="EP16" s="405"/>
      <c r="EQ16" s="405"/>
      <c r="ER16" s="405"/>
      <c r="ES16" s="405"/>
      <c r="ET16" s="405"/>
      <c r="EU16" s="405"/>
      <c r="EV16" s="405"/>
      <c r="EW16" s="405"/>
      <c r="EX16" s="405"/>
      <c r="EY16" s="405"/>
      <c r="EZ16" s="405"/>
      <c r="FA16" s="405"/>
      <c r="FB16" s="405"/>
      <c r="FC16" s="405"/>
      <c r="FD16" s="405"/>
      <c r="FE16" s="405"/>
      <c r="FF16" s="405"/>
      <c r="FG16" s="405"/>
      <c r="FH16" s="405"/>
      <c r="FI16" s="405"/>
      <c r="FJ16" s="405"/>
      <c r="FK16" s="405"/>
      <c r="FL16" s="405"/>
      <c r="FM16" s="405"/>
      <c r="FN16" s="405"/>
      <c r="FO16" s="405"/>
      <c r="FP16" s="405"/>
      <c r="FQ16" s="405"/>
      <c r="FR16" s="405"/>
      <c r="FS16" s="405"/>
      <c r="FT16" s="405"/>
      <c r="FU16" s="405"/>
      <c r="FV16" s="405"/>
      <c r="FW16" s="405"/>
      <c r="FX16" s="405"/>
      <c r="FY16" s="405"/>
      <c r="FZ16" s="405"/>
      <c r="GA16" s="405"/>
      <c r="GB16" s="405"/>
      <c r="GC16" s="405"/>
      <c r="GD16" s="405"/>
      <c r="GE16" s="405"/>
      <c r="GF16" s="405"/>
      <c r="GG16" s="405"/>
      <c r="GH16" s="405"/>
      <c r="GI16" s="405"/>
      <c r="GJ16" s="405"/>
      <c r="GK16" s="405"/>
      <c r="GL16" s="405"/>
      <c r="GM16" s="405"/>
      <c r="GN16" s="405"/>
      <c r="GO16" s="405"/>
      <c r="GP16" s="405"/>
      <c r="GQ16" s="405"/>
      <c r="GR16" s="405"/>
      <c r="GS16" s="405"/>
      <c r="GT16" s="405"/>
      <c r="GU16" s="405"/>
      <c r="GV16" s="405"/>
      <c r="GW16" s="405"/>
      <c r="GX16" s="405"/>
      <c r="GY16" s="405"/>
      <c r="GZ16" s="405"/>
      <c r="HA16" s="405"/>
      <c r="HB16" s="405"/>
      <c r="HC16" s="405"/>
      <c r="HD16" s="405"/>
      <c r="HE16" s="405"/>
      <c r="HF16" s="405"/>
      <c r="HG16" s="405"/>
      <c r="HH16" s="405"/>
      <c r="HI16" s="405"/>
      <c r="HJ16" s="405"/>
      <c r="HK16" s="405"/>
      <c r="HL16" s="405"/>
      <c r="HM16" s="405"/>
      <c r="HN16" s="405"/>
      <c r="HO16" s="405"/>
      <c r="HP16" s="405"/>
      <c r="HQ16" s="405"/>
      <c r="HR16" s="405"/>
      <c r="HS16" s="405"/>
      <c r="HT16" s="405"/>
      <c r="HU16" s="405"/>
      <c r="HV16" s="405"/>
      <c r="HW16" s="405"/>
      <c r="HX16" s="405"/>
      <c r="HY16" s="405"/>
      <c r="HZ16" s="405"/>
      <c r="IA16" s="405"/>
      <c r="IB16" s="405"/>
      <c r="IC16" s="405"/>
      <c r="ID16" s="405"/>
      <c r="IE16" s="405"/>
      <c r="IF16" s="405"/>
      <c r="IG16" s="405"/>
      <c r="IH16" s="405"/>
      <c r="II16" s="405"/>
      <c r="IJ16" s="405"/>
      <c r="IK16" s="405"/>
      <c r="IL16" s="405"/>
      <c r="IM16" s="405"/>
      <c r="IN16" s="405"/>
      <c r="IO16" s="405"/>
      <c r="IP16" s="405"/>
      <c r="IQ16" s="405"/>
      <c r="IR16" s="405"/>
      <c r="IS16" s="405"/>
      <c r="IT16" s="405"/>
      <c r="IU16" s="405"/>
      <c r="IV16" s="405"/>
      <c r="IW16" s="405"/>
      <c r="IX16" s="405"/>
      <c r="IY16" s="405"/>
      <c r="IZ16" s="405"/>
      <c r="JA16" s="405"/>
      <c r="JB16" s="405"/>
      <c r="JC16" s="405"/>
      <c r="JD16" s="405"/>
      <c r="JE16" s="405"/>
      <c r="JF16" s="405"/>
      <c r="JG16" s="405"/>
      <c r="JH16" s="405"/>
      <c r="JI16" s="405"/>
      <c r="JJ16" s="405"/>
      <c r="JK16" s="405"/>
      <c r="JL16" s="405"/>
      <c r="JM16" s="405"/>
      <c r="JN16" s="405"/>
      <c r="JO16" s="405"/>
      <c r="JP16" s="405"/>
      <c r="JQ16" s="405"/>
      <c r="JR16" s="405"/>
      <c r="JS16" s="405"/>
      <c r="JT16" s="405"/>
      <c r="JU16" s="405"/>
      <c r="JV16" s="405"/>
      <c r="JW16" s="405"/>
      <c r="JX16" s="405"/>
      <c r="JY16" s="405"/>
      <c r="JZ16" s="405"/>
      <c r="KA16" s="405"/>
      <c r="KB16" s="405"/>
      <c r="KC16" s="405"/>
      <c r="KD16" s="405"/>
      <c r="KE16" s="405"/>
      <c r="KF16" s="405"/>
      <c r="KG16" s="405"/>
      <c r="KH16" s="405"/>
      <c r="KI16" s="405"/>
      <c r="KJ16" s="405"/>
      <c r="KK16" s="405"/>
      <c r="KL16" s="405"/>
      <c r="KM16" s="405"/>
      <c r="KN16" s="405"/>
      <c r="KO16" s="405"/>
      <c r="KP16" s="405"/>
      <c r="KQ16" s="405"/>
      <c r="KR16" s="405"/>
      <c r="KS16" s="405"/>
      <c r="KT16" s="405"/>
      <c r="KU16" s="405"/>
      <c r="KV16" s="405"/>
      <c r="KW16" s="405"/>
      <c r="KX16" s="405"/>
      <c r="KY16" s="405"/>
      <c r="KZ16" s="405"/>
      <c r="LA16" s="405"/>
      <c r="LB16" s="405"/>
      <c r="LC16" s="405"/>
      <c r="LD16" s="405"/>
      <c r="LE16" s="405"/>
      <c r="LF16" s="405"/>
      <c r="LG16" s="405"/>
      <c r="LH16" s="405"/>
      <c r="LI16" s="405"/>
      <c r="LJ16" s="405"/>
      <c r="LK16" s="405"/>
      <c r="LL16" s="405"/>
      <c r="LM16" s="405"/>
      <c r="LN16" s="405"/>
      <c r="LO16" s="405"/>
      <c r="LP16" s="405"/>
      <c r="LQ16" s="405"/>
      <c r="LR16" s="405"/>
      <c r="LS16" s="405"/>
      <c r="LT16" s="405"/>
      <c r="LU16" s="405"/>
      <c r="LV16" s="405"/>
      <c r="LW16" s="405"/>
      <c r="LX16" s="405"/>
      <c r="LY16" s="405"/>
      <c r="LZ16" s="405"/>
      <c r="MA16" s="405"/>
      <c r="MB16" s="405"/>
      <c r="MC16" s="405"/>
      <c r="MD16" s="405"/>
      <c r="ME16" s="405"/>
      <c r="MF16" s="405"/>
      <c r="MG16" s="405"/>
      <c r="MH16" s="405"/>
      <c r="MI16" s="405"/>
      <c r="MJ16" s="405"/>
      <c r="MK16" s="405"/>
      <c r="ML16" s="405"/>
      <c r="MM16" s="405"/>
      <c r="MN16" s="405"/>
      <c r="MO16" s="405"/>
      <c r="MP16" s="405"/>
      <c r="MQ16" s="405"/>
      <c r="MR16" s="405"/>
      <c r="MS16" s="405"/>
      <c r="MT16" s="405"/>
      <c r="MU16" s="405"/>
      <c r="MV16" s="405"/>
      <c r="MW16" s="405"/>
      <c r="MX16" s="405"/>
      <c r="MY16" s="405"/>
      <c r="MZ16" s="405"/>
      <c r="NA16" s="405"/>
      <c r="NB16" s="405"/>
      <c r="NC16" s="405"/>
      <c r="ND16" s="405"/>
      <c r="NE16" s="405"/>
      <c r="NF16" s="405"/>
      <c r="NG16" s="405"/>
      <c r="NH16" s="405"/>
      <c r="NI16" s="405"/>
      <c r="NJ16" s="405"/>
      <c r="NK16" s="405"/>
      <c r="NL16" s="405"/>
      <c r="NM16" s="405"/>
      <c r="NN16" s="405"/>
      <c r="NO16" s="405"/>
      <c r="NP16" s="405"/>
      <c r="NQ16" s="405"/>
      <c r="NR16" s="405"/>
      <c r="NS16" s="405"/>
      <c r="NT16" s="405"/>
      <c r="NU16" s="405"/>
      <c r="NV16" s="405"/>
      <c r="NW16" s="405"/>
      <c r="NX16" s="405"/>
      <c r="NY16" s="405"/>
      <c r="NZ16" s="405"/>
      <c r="OA16" s="405"/>
      <c r="OB16" s="405"/>
      <c r="OC16" s="405"/>
      <c r="OD16" s="405"/>
      <c r="OE16" s="405"/>
      <c r="OF16" s="405"/>
      <c r="OG16" s="405"/>
      <c r="OH16" s="405"/>
      <c r="OI16" s="405"/>
      <c r="OJ16" s="405"/>
      <c r="OK16" s="405"/>
      <c r="OL16" s="405"/>
      <c r="OM16" s="405"/>
      <c r="ON16" s="405"/>
      <c r="OO16" s="405"/>
      <c r="OP16" s="405"/>
      <c r="OQ16" s="405"/>
      <c r="OR16" s="405"/>
      <c r="OS16" s="405"/>
      <c r="OT16" s="405"/>
      <c r="OU16" s="405"/>
      <c r="OV16" s="405"/>
      <c r="OW16" s="405"/>
      <c r="OX16" s="405"/>
      <c r="OY16" s="405"/>
      <c r="OZ16" s="405"/>
      <c r="PA16" s="405"/>
      <c r="PB16" s="405"/>
      <c r="PC16" s="405"/>
      <c r="PD16" s="405"/>
      <c r="PE16" s="405"/>
      <c r="PF16" s="405"/>
      <c r="PG16" s="405"/>
      <c r="PH16" s="405"/>
      <c r="PI16" s="405"/>
      <c r="PJ16" s="405"/>
      <c r="PK16" s="405"/>
      <c r="PL16" s="405"/>
      <c r="PM16" s="405"/>
      <c r="PN16" s="405"/>
      <c r="PO16" s="405"/>
      <c r="PP16" s="405"/>
      <c r="PQ16" s="405"/>
      <c r="PR16" s="405"/>
      <c r="PS16" s="405"/>
      <c r="PT16" s="405"/>
      <c r="PU16" s="405"/>
      <c r="PV16" s="405"/>
      <c r="PW16" s="405"/>
      <c r="PX16" s="405"/>
      <c r="PY16" s="405"/>
      <c r="PZ16" s="405"/>
      <c r="QA16" s="405"/>
      <c r="QB16" s="405"/>
      <c r="QC16" s="405"/>
      <c r="QD16" s="405"/>
      <c r="QE16" s="405"/>
      <c r="QF16" s="405"/>
      <c r="QG16" s="405"/>
      <c r="QH16" s="405"/>
      <c r="QI16" s="405"/>
      <c r="QJ16" s="405"/>
      <c r="QK16" s="405"/>
      <c r="QL16" s="405"/>
      <c r="QM16" s="405"/>
      <c r="QN16" s="405"/>
      <c r="QO16" s="405"/>
      <c r="QP16" s="405"/>
      <c r="QQ16" s="405"/>
      <c r="QR16" s="405"/>
      <c r="QS16" s="405"/>
      <c r="QT16" s="405"/>
      <c r="QU16" s="405"/>
      <c r="QV16" s="405"/>
      <c r="QW16" s="405"/>
      <c r="QX16" s="405"/>
      <c r="QY16" s="405"/>
      <c r="QZ16" s="405"/>
      <c r="RA16" s="405"/>
      <c r="RB16" s="405"/>
      <c r="RC16" s="405"/>
      <c r="RD16" s="405"/>
      <c r="RE16" s="405"/>
      <c r="RF16" s="405"/>
      <c r="RG16" s="405"/>
      <c r="RH16" s="405"/>
      <c r="RI16" s="405"/>
      <c r="RJ16" s="405"/>
      <c r="RK16" s="405"/>
      <c r="RL16" s="405"/>
      <c r="RM16" s="405"/>
      <c r="RN16" s="405"/>
      <c r="RO16" s="405"/>
      <c r="RP16" s="405"/>
      <c r="RQ16" s="405"/>
      <c r="RR16" s="405"/>
      <c r="RS16" s="405"/>
      <c r="RT16" s="405"/>
      <c r="RU16" s="405"/>
      <c r="RV16" s="405"/>
      <c r="RW16" s="405"/>
      <c r="RX16" s="405"/>
      <c r="RY16" s="405"/>
      <c r="RZ16" s="405"/>
      <c r="SA16" s="405"/>
      <c r="SB16" s="405"/>
      <c r="SC16" s="405"/>
      <c r="SD16" s="405"/>
      <c r="SE16" s="405"/>
      <c r="SF16" s="405"/>
      <c r="SG16" s="405"/>
      <c r="SH16" s="405"/>
      <c r="SI16" s="405"/>
      <c r="SJ16" s="405"/>
      <c r="SK16" s="405"/>
      <c r="SL16" s="405"/>
      <c r="SM16" s="405"/>
      <c r="SN16" s="405"/>
      <c r="SO16" s="405"/>
      <c r="SP16" s="405"/>
      <c r="SQ16" s="405"/>
      <c r="SR16" s="405"/>
      <c r="SS16" s="405"/>
      <c r="ST16" s="405"/>
      <c r="SU16" s="405"/>
      <c r="SV16" s="405"/>
      <c r="SW16" s="405"/>
      <c r="SX16" s="405"/>
      <c r="SY16" s="405"/>
      <c r="SZ16" s="405"/>
      <c r="TA16" s="405"/>
      <c r="TB16" s="405"/>
      <c r="TC16" s="405"/>
      <c r="TD16" s="405"/>
      <c r="TE16" s="405"/>
      <c r="TF16" s="405"/>
      <c r="TG16" s="405"/>
      <c r="TH16" s="405"/>
      <c r="TI16" s="405"/>
      <c r="TJ16" s="405"/>
      <c r="TK16" s="405"/>
      <c r="TL16" s="405"/>
      <c r="TM16" s="405"/>
      <c r="TN16" s="405"/>
      <c r="TO16" s="405"/>
      <c r="TP16" s="405"/>
      <c r="TQ16" s="405"/>
      <c r="TR16" s="405"/>
      <c r="TS16" s="405"/>
      <c r="TT16" s="405"/>
      <c r="TU16" s="405"/>
      <c r="TV16" s="405"/>
      <c r="TW16" s="405"/>
      <c r="TX16" s="405"/>
      <c r="TY16" s="405"/>
      <c r="TZ16" s="405"/>
      <c r="UA16" s="405"/>
      <c r="UB16" s="405"/>
      <c r="UC16" s="405"/>
      <c r="UD16" s="405"/>
      <c r="UE16" s="405"/>
      <c r="UF16" s="405"/>
      <c r="UG16" s="405"/>
      <c r="UH16" s="405"/>
      <c r="UI16" s="405"/>
      <c r="UJ16" s="405"/>
      <c r="UK16" s="405"/>
      <c r="UL16" s="405"/>
      <c r="UM16" s="405"/>
      <c r="UN16" s="405"/>
      <c r="UO16" s="405"/>
      <c r="UP16" s="405"/>
      <c r="UQ16" s="405"/>
      <c r="UR16" s="405"/>
      <c r="US16" s="405"/>
      <c r="UT16" s="405"/>
      <c r="UU16" s="405"/>
      <c r="UV16" s="405"/>
      <c r="UW16" s="405"/>
      <c r="UX16" s="405"/>
      <c r="UY16" s="405"/>
      <c r="UZ16" s="405"/>
      <c r="VA16" s="405"/>
      <c r="VB16" s="405"/>
      <c r="VC16" s="405"/>
      <c r="VD16" s="405"/>
      <c r="VE16" s="405"/>
      <c r="VF16" s="405"/>
      <c r="VG16" s="405"/>
      <c r="VH16" s="405"/>
      <c r="VI16" s="405"/>
      <c r="VJ16" s="405"/>
      <c r="VK16" s="405"/>
      <c r="VL16" s="405"/>
      <c r="VM16" s="405"/>
      <c r="VN16" s="405"/>
      <c r="VO16" s="405"/>
      <c r="VP16" s="405"/>
      <c r="VQ16" s="405"/>
      <c r="VR16" s="405"/>
      <c r="VS16" s="405"/>
      <c r="VT16" s="405"/>
      <c r="VU16" s="405"/>
      <c r="VV16" s="405"/>
      <c r="VW16" s="405"/>
      <c r="VX16" s="405"/>
      <c r="VY16" s="405"/>
      <c r="VZ16" s="405"/>
      <c r="WA16" s="405"/>
      <c r="WB16" s="405"/>
      <c r="WC16" s="405"/>
      <c r="WD16" s="405"/>
      <c r="WE16" s="405"/>
      <c r="WF16" s="405"/>
      <c r="WG16" s="405"/>
      <c r="WH16" s="405"/>
      <c r="WI16" s="405"/>
      <c r="WJ16" s="405"/>
      <c r="WK16" s="405"/>
      <c r="WL16" s="405"/>
      <c r="WM16" s="405"/>
      <c r="WN16" s="405"/>
      <c r="WO16" s="405"/>
      <c r="WP16" s="405"/>
      <c r="WQ16" s="405"/>
      <c r="WR16" s="405"/>
      <c r="WS16" s="405"/>
      <c r="WT16" s="405"/>
      <c r="WU16" s="405"/>
      <c r="WV16" s="405"/>
      <c r="WW16" s="405"/>
      <c r="WX16" s="405"/>
      <c r="WY16" s="405"/>
      <c r="WZ16" s="405"/>
      <c r="XA16" s="405"/>
      <c r="XB16" s="405"/>
      <c r="XC16" s="405"/>
      <c r="XD16" s="405"/>
      <c r="XE16" s="405"/>
      <c r="XF16" s="405"/>
      <c r="XG16" s="405"/>
      <c r="XH16" s="405"/>
      <c r="XI16" s="405"/>
      <c r="XJ16" s="405"/>
      <c r="XK16" s="405"/>
      <c r="XL16" s="405"/>
      <c r="XM16" s="405"/>
      <c r="XN16" s="405"/>
      <c r="XO16" s="405"/>
      <c r="XP16" s="405"/>
      <c r="XQ16" s="405"/>
      <c r="XR16" s="405"/>
      <c r="XS16" s="405"/>
      <c r="XT16" s="405"/>
      <c r="XU16" s="405"/>
      <c r="XV16" s="405"/>
      <c r="XW16" s="405"/>
      <c r="XX16" s="405"/>
      <c r="XY16" s="405"/>
      <c r="XZ16" s="405"/>
      <c r="YA16" s="405"/>
      <c r="YB16" s="405"/>
      <c r="YC16" s="405"/>
      <c r="YD16" s="405"/>
      <c r="YE16" s="405"/>
      <c r="YF16" s="405"/>
      <c r="YG16" s="405"/>
      <c r="YH16" s="405"/>
      <c r="YI16" s="405"/>
      <c r="YJ16" s="405"/>
      <c r="YK16" s="405"/>
      <c r="YL16" s="405"/>
      <c r="YM16" s="405"/>
      <c r="YN16" s="405"/>
      <c r="YO16" s="405"/>
      <c r="YP16" s="405"/>
      <c r="YQ16" s="405"/>
      <c r="YR16" s="405"/>
      <c r="YS16" s="405"/>
      <c r="YT16" s="405"/>
      <c r="YU16" s="405"/>
      <c r="YV16" s="405"/>
      <c r="YW16" s="405"/>
      <c r="YX16" s="405"/>
      <c r="YY16" s="405"/>
      <c r="YZ16" s="405"/>
      <c r="ZA16" s="405"/>
      <c r="ZB16" s="405"/>
      <c r="ZC16" s="405"/>
      <c r="ZD16" s="405"/>
      <c r="ZE16" s="405"/>
      <c r="ZF16" s="405"/>
      <c r="ZG16" s="405"/>
      <c r="ZH16" s="405"/>
      <c r="ZI16" s="405"/>
      <c r="ZJ16" s="405"/>
      <c r="ZK16" s="405"/>
      <c r="ZL16" s="405"/>
      <c r="ZM16" s="405"/>
      <c r="ZN16" s="405"/>
      <c r="ZO16" s="405"/>
      <c r="ZP16" s="405"/>
      <c r="ZQ16" s="405"/>
      <c r="ZR16" s="405"/>
      <c r="ZS16" s="405"/>
      <c r="ZT16" s="405"/>
      <c r="ZU16" s="405"/>
      <c r="ZV16" s="405"/>
      <c r="ZW16" s="405"/>
      <c r="ZX16" s="405"/>
      <c r="ZY16" s="405"/>
      <c r="ZZ16" s="405"/>
      <c r="AAA16" s="405"/>
      <c r="AAB16" s="405"/>
      <c r="AAC16" s="405"/>
      <c r="AAD16" s="405"/>
      <c r="AAE16" s="405"/>
      <c r="AAF16" s="405"/>
      <c r="AAG16" s="405"/>
      <c r="AAH16" s="405"/>
      <c r="AAI16" s="405"/>
      <c r="AAJ16" s="405"/>
      <c r="AAK16" s="405"/>
      <c r="AAL16" s="405"/>
      <c r="AAM16" s="405"/>
      <c r="AAN16" s="405"/>
      <c r="AAO16" s="405"/>
      <c r="AAP16" s="405"/>
      <c r="AAQ16" s="405"/>
      <c r="AAR16" s="405"/>
      <c r="AAS16" s="405"/>
      <c r="AAT16" s="405"/>
      <c r="AAU16" s="405"/>
      <c r="AAV16" s="405"/>
      <c r="AAW16" s="405"/>
      <c r="AAX16" s="405"/>
      <c r="AAY16" s="405"/>
      <c r="AAZ16" s="405"/>
      <c r="ABA16" s="405"/>
      <c r="ABB16" s="405"/>
      <c r="ABC16" s="405"/>
      <c r="ABD16" s="405"/>
      <c r="ABE16" s="405"/>
      <c r="ABF16" s="405"/>
      <c r="ABG16" s="405"/>
      <c r="ABH16" s="405"/>
      <c r="ABI16" s="405"/>
      <c r="ABJ16" s="405"/>
      <c r="ABK16" s="405"/>
      <c r="ABL16" s="405"/>
      <c r="ABM16" s="405"/>
      <c r="ABN16" s="405"/>
      <c r="ABO16" s="405"/>
      <c r="ABP16" s="405"/>
      <c r="ABQ16" s="405"/>
      <c r="ABR16" s="405"/>
      <c r="ABS16" s="405"/>
      <c r="ABT16" s="405"/>
      <c r="ABU16" s="405"/>
      <c r="ABV16" s="405"/>
      <c r="ABW16" s="405"/>
      <c r="ABX16" s="405"/>
      <c r="ABY16" s="405"/>
      <c r="ABZ16" s="405"/>
      <c r="ACA16" s="405"/>
      <c r="ACB16" s="405"/>
      <c r="ACC16" s="405"/>
      <c r="ACD16" s="405"/>
      <c r="ACE16" s="405"/>
      <c r="ACF16" s="405"/>
      <c r="ACG16" s="405"/>
      <c r="ACH16" s="405"/>
      <c r="ACI16" s="405"/>
      <c r="ACJ16" s="405"/>
      <c r="ACK16" s="405"/>
      <c r="ACL16" s="405"/>
      <c r="ACM16" s="405"/>
      <c r="ACN16" s="405"/>
      <c r="ACO16" s="405"/>
      <c r="ACP16" s="405"/>
      <c r="ACQ16" s="405"/>
      <c r="ACR16" s="405"/>
      <c r="ACS16" s="405"/>
      <c r="ACT16" s="405"/>
      <c r="ACU16" s="405"/>
      <c r="ACV16" s="405"/>
      <c r="ACW16" s="405"/>
      <c r="ACX16" s="405"/>
      <c r="ACY16" s="405"/>
      <c r="ACZ16" s="405"/>
      <c r="ADA16" s="405"/>
      <c r="ADB16" s="405"/>
      <c r="ADC16" s="405"/>
      <c r="ADD16" s="405"/>
      <c r="ADE16" s="405"/>
      <c r="ADF16" s="405"/>
      <c r="ADG16" s="405"/>
      <c r="ADH16" s="405"/>
      <c r="ADI16" s="405"/>
      <c r="ADJ16" s="405"/>
      <c r="ADK16" s="405"/>
      <c r="ADL16" s="405"/>
      <c r="ADM16" s="405"/>
      <c r="ADN16" s="405"/>
      <c r="ADO16" s="405"/>
      <c r="ADP16" s="405"/>
      <c r="ADQ16" s="405"/>
      <c r="ADR16" s="405"/>
      <c r="ADS16" s="405"/>
      <c r="ADT16" s="405"/>
      <c r="ADU16" s="405"/>
      <c r="ADV16" s="405"/>
      <c r="ADW16" s="405"/>
      <c r="ADX16" s="405"/>
      <c r="ADY16" s="405"/>
      <c r="ADZ16" s="405"/>
      <c r="AEA16" s="405"/>
      <c r="AEB16" s="405"/>
      <c r="AEC16" s="405"/>
      <c r="AED16" s="405"/>
      <c r="AEE16" s="405"/>
      <c r="AEF16" s="405"/>
      <c r="AEG16" s="405"/>
      <c r="AEH16" s="405"/>
      <c r="AEI16" s="405"/>
      <c r="AEJ16" s="405"/>
      <c r="AEK16" s="405"/>
      <c r="AEL16" s="405"/>
      <c r="AEM16" s="405"/>
      <c r="AEN16" s="405"/>
      <c r="AEO16" s="405"/>
      <c r="AEP16" s="405"/>
      <c r="AEQ16" s="405"/>
      <c r="AER16" s="405"/>
      <c r="AES16" s="405"/>
      <c r="AET16" s="405"/>
      <c r="AEU16" s="405"/>
      <c r="AEV16" s="405"/>
      <c r="AEW16" s="405"/>
      <c r="AEX16" s="405"/>
      <c r="AEY16" s="405"/>
      <c r="AEZ16" s="405"/>
      <c r="AFA16" s="405"/>
      <c r="AFB16" s="405"/>
      <c r="AFC16" s="405"/>
      <c r="AFD16" s="405"/>
      <c r="AFE16" s="405"/>
      <c r="AFF16" s="405"/>
      <c r="AFG16" s="405"/>
      <c r="AFH16" s="405"/>
      <c r="AFI16" s="405"/>
      <c r="AFJ16" s="405"/>
      <c r="AFK16" s="405"/>
      <c r="AFL16" s="405"/>
      <c r="AFM16" s="405"/>
      <c r="AFN16" s="405"/>
      <c r="AFO16" s="405"/>
      <c r="AFP16" s="405"/>
      <c r="AFQ16" s="405"/>
      <c r="AFR16" s="405"/>
      <c r="AFS16" s="405"/>
      <c r="AFT16" s="405"/>
      <c r="AFU16" s="405"/>
      <c r="AFV16" s="405"/>
      <c r="AFW16" s="405"/>
      <c r="AFX16" s="405"/>
      <c r="AFY16" s="405"/>
      <c r="AFZ16" s="405"/>
      <c r="AGA16" s="405"/>
      <c r="AGB16" s="405"/>
      <c r="AGC16" s="405"/>
      <c r="AGD16" s="405"/>
      <c r="AGE16" s="405"/>
      <c r="AGF16" s="405"/>
      <c r="AGG16" s="405"/>
      <c r="AGH16" s="405"/>
      <c r="AGI16" s="405"/>
      <c r="AGJ16" s="405"/>
      <c r="AGK16" s="405"/>
      <c r="AGL16" s="405"/>
      <c r="AGM16" s="405"/>
      <c r="AGN16" s="405"/>
      <c r="AGO16" s="405"/>
      <c r="AGP16" s="405"/>
      <c r="AGQ16" s="405"/>
      <c r="AGR16" s="405"/>
      <c r="AGS16" s="405"/>
      <c r="AGT16" s="405"/>
      <c r="AGU16" s="405"/>
      <c r="AGV16" s="405"/>
      <c r="AGW16" s="405"/>
      <c r="AGX16" s="405"/>
      <c r="AGY16" s="405"/>
      <c r="AGZ16" s="405"/>
      <c r="AHA16" s="405"/>
      <c r="AHB16" s="405"/>
      <c r="AHC16" s="405"/>
      <c r="AHD16" s="405"/>
      <c r="AHE16" s="405"/>
      <c r="AHF16" s="405"/>
      <c r="AHG16" s="405"/>
      <c r="AHH16" s="405"/>
      <c r="AHI16" s="405"/>
      <c r="AHJ16" s="405"/>
      <c r="AHK16" s="405"/>
      <c r="AHL16" s="405"/>
      <c r="AHM16" s="405"/>
      <c r="AHN16" s="405"/>
      <c r="AHO16" s="405"/>
      <c r="AHP16" s="405"/>
      <c r="AHQ16" s="405"/>
      <c r="AHR16" s="405"/>
      <c r="AHS16" s="405"/>
      <c r="AHT16" s="405"/>
      <c r="AHU16" s="405"/>
      <c r="AHV16" s="405"/>
      <c r="AHW16" s="405"/>
      <c r="AHX16" s="405"/>
      <c r="AHY16" s="405"/>
      <c r="AHZ16" s="405"/>
      <c r="AIA16" s="405"/>
      <c r="AIB16" s="405"/>
      <c r="AIC16" s="405"/>
      <c r="AID16" s="405"/>
      <c r="AIE16" s="405"/>
      <c r="AIF16" s="405"/>
      <c r="AIG16" s="405"/>
      <c r="AIH16" s="405"/>
      <c r="AII16" s="405"/>
      <c r="AIJ16" s="405"/>
      <c r="AIK16" s="405"/>
      <c r="AIL16" s="405"/>
      <c r="AIM16" s="405"/>
      <c r="AIN16" s="405"/>
      <c r="AIO16" s="405"/>
      <c r="AIP16" s="405"/>
      <c r="AIQ16" s="405"/>
      <c r="AIR16" s="405"/>
      <c r="AIS16" s="405"/>
      <c r="AIT16" s="405"/>
      <c r="AIU16" s="405"/>
      <c r="AIV16" s="405"/>
      <c r="AIW16" s="405"/>
      <c r="AIX16" s="405"/>
      <c r="AIY16" s="405"/>
      <c r="AIZ16" s="405"/>
      <c r="AJA16" s="405"/>
      <c r="AJB16" s="405"/>
      <c r="AJC16" s="405"/>
      <c r="AJD16" s="405"/>
      <c r="AJE16" s="405"/>
      <c r="AJF16" s="405"/>
      <c r="AJG16" s="405"/>
      <c r="AJH16" s="405"/>
      <c r="AJI16" s="405"/>
      <c r="AJJ16" s="405"/>
      <c r="AJK16" s="405"/>
      <c r="AJL16" s="405"/>
      <c r="AJM16" s="405"/>
      <c r="AJN16" s="405"/>
      <c r="AJO16" s="405"/>
      <c r="AJP16" s="405"/>
      <c r="AJQ16" s="405"/>
      <c r="AJR16" s="405"/>
      <c r="AJS16" s="405"/>
      <c r="AJT16" s="405"/>
      <c r="AJU16" s="405"/>
      <c r="AJV16" s="405"/>
      <c r="AJW16" s="405"/>
      <c r="AJX16" s="405"/>
      <c r="AJY16" s="405"/>
      <c r="AJZ16" s="405"/>
      <c r="AKA16" s="405"/>
      <c r="AKB16" s="405"/>
      <c r="AKC16" s="405"/>
      <c r="AKD16" s="405"/>
      <c r="AKE16" s="405"/>
      <c r="AKF16" s="405"/>
      <c r="AKG16" s="405"/>
      <c r="AKH16" s="405"/>
      <c r="AKI16" s="405"/>
      <c r="AKJ16" s="405"/>
      <c r="AKK16" s="405"/>
      <c r="AKL16" s="405"/>
      <c r="AKM16" s="405"/>
      <c r="AKN16" s="405"/>
      <c r="AKO16" s="405"/>
      <c r="AKP16" s="405"/>
      <c r="AKQ16" s="405"/>
      <c r="AKR16" s="405"/>
      <c r="AKS16" s="405"/>
      <c r="AKT16" s="405"/>
      <c r="AKU16" s="405"/>
      <c r="AKV16" s="405"/>
      <c r="AKW16" s="405"/>
      <c r="AKX16" s="405"/>
      <c r="AKY16" s="405"/>
      <c r="AKZ16" s="405"/>
      <c r="ALA16" s="405"/>
      <c r="ALB16" s="405"/>
      <c r="ALC16" s="405"/>
      <c r="ALD16" s="405"/>
      <c r="ALE16" s="405"/>
      <c r="ALF16" s="405"/>
      <c r="ALG16" s="405"/>
      <c r="ALH16" s="405"/>
      <c r="ALI16" s="405"/>
      <c r="ALJ16" s="405"/>
      <c r="ALK16" s="405"/>
      <c r="ALL16" s="405"/>
      <c r="ALM16" s="405"/>
      <c r="ALN16" s="405"/>
      <c r="ALO16" s="405"/>
      <c r="ALP16" s="405"/>
      <c r="ALQ16" s="405"/>
      <c r="ALR16" s="405"/>
      <c r="ALS16" s="405"/>
      <c r="ALT16" s="405"/>
      <c r="ALU16" s="405"/>
      <c r="ALV16" s="405"/>
      <c r="ALW16" s="405"/>
      <c r="ALX16" s="405"/>
      <c r="ALY16" s="405"/>
      <c r="ALZ16" s="405"/>
      <c r="AMA16" s="405"/>
      <c r="AMB16" s="405"/>
      <c r="AMC16" s="405"/>
      <c r="AMD16" s="405"/>
      <c r="AME16" s="405"/>
      <c r="AMF16" s="405"/>
      <c r="AMG16" s="405"/>
      <c r="AMH16" s="405"/>
      <c r="AMI16" s="405"/>
      <c r="AMJ16" s="405"/>
      <c r="AMK16" s="405"/>
      <c r="AML16" s="405"/>
      <c r="AMM16" s="405"/>
      <c r="AMN16" s="405"/>
      <c r="AMO16" s="405"/>
      <c r="AMP16" s="405"/>
      <c r="AMQ16" s="405"/>
      <c r="AMR16" s="405"/>
      <c r="AMS16" s="405"/>
      <c r="AMT16" s="405"/>
      <c r="AMU16" s="405"/>
      <c r="AMV16" s="405"/>
      <c r="AMW16" s="405"/>
      <c r="AMX16" s="405"/>
      <c r="AMY16" s="405"/>
      <c r="AMZ16" s="405"/>
      <c r="ANA16" s="405"/>
      <c r="ANB16" s="405"/>
      <c r="ANC16" s="405"/>
      <c r="AND16" s="405"/>
      <c r="ANE16" s="405"/>
      <c r="ANF16" s="405"/>
      <c r="ANG16" s="405"/>
      <c r="ANH16" s="405"/>
      <c r="ANI16" s="405"/>
      <c r="ANJ16" s="405"/>
      <c r="ANK16" s="405"/>
      <c r="ANL16" s="405"/>
      <c r="ANM16" s="405"/>
      <c r="ANN16" s="405"/>
      <c r="ANO16" s="405"/>
      <c r="ANP16" s="405"/>
      <c r="ANQ16" s="405"/>
      <c r="ANR16" s="405"/>
      <c r="ANS16" s="405"/>
      <c r="ANT16" s="405"/>
      <c r="ANU16" s="405"/>
      <c r="ANV16" s="405"/>
      <c r="ANW16" s="405"/>
      <c r="ANX16" s="405"/>
      <c r="ANY16" s="405"/>
      <c r="ANZ16" s="405"/>
      <c r="AOA16" s="405"/>
      <c r="AOB16" s="405"/>
      <c r="AOC16" s="405"/>
      <c r="AOD16" s="405"/>
      <c r="AOE16" s="405"/>
      <c r="AOF16" s="405"/>
      <c r="AOG16" s="405"/>
      <c r="AOH16" s="405"/>
      <c r="AOI16" s="405"/>
      <c r="AOJ16" s="405"/>
      <c r="AOK16" s="405"/>
      <c r="AOL16" s="405"/>
      <c r="AOM16" s="405"/>
      <c r="AON16" s="405"/>
      <c r="AOO16" s="405"/>
      <c r="AOP16" s="405"/>
      <c r="AOQ16" s="405"/>
      <c r="AOR16" s="405"/>
      <c r="AOS16" s="405"/>
      <c r="AOT16" s="405"/>
      <c r="AOU16" s="405"/>
      <c r="AOV16" s="405"/>
      <c r="AOW16" s="405"/>
      <c r="AOX16" s="405"/>
      <c r="AOY16" s="405"/>
      <c r="AOZ16" s="405"/>
      <c r="APA16" s="405"/>
      <c r="APB16" s="405"/>
      <c r="APC16" s="405"/>
      <c r="APD16" s="405"/>
      <c r="APE16" s="405"/>
      <c r="APF16" s="405"/>
      <c r="APG16" s="405"/>
      <c r="APH16" s="405"/>
      <c r="API16" s="405"/>
      <c r="APJ16" s="405"/>
      <c r="APK16" s="405"/>
      <c r="APL16" s="405"/>
      <c r="APM16" s="405"/>
      <c r="APN16" s="405"/>
      <c r="APO16" s="405"/>
      <c r="APP16" s="405"/>
      <c r="APQ16" s="405"/>
      <c r="APR16" s="405"/>
      <c r="APS16" s="405"/>
      <c r="APT16" s="405"/>
      <c r="APU16" s="405"/>
      <c r="APV16" s="405"/>
      <c r="APW16" s="405"/>
      <c r="APX16" s="405"/>
      <c r="APY16" s="405"/>
      <c r="APZ16" s="405"/>
      <c r="AQA16" s="405"/>
      <c r="AQB16" s="405"/>
      <c r="AQC16" s="405"/>
      <c r="AQD16" s="405"/>
      <c r="AQE16" s="405"/>
      <c r="AQF16" s="405"/>
      <c r="AQG16" s="405"/>
      <c r="AQH16" s="405"/>
      <c r="AQI16" s="405"/>
      <c r="AQJ16" s="405"/>
      <c r="AQK16" s="405"/>
      <c r="AQL16" s="405"/>
      <c r="AQM16" s="405"/>
      <c r="AQN16" s="405"/>
      <c r="AQO16" s="405"/>
      <c r="AQP16" s="405"/>
      <c r="AQQ16" s="405"/>
      <c r="AQR16" s="405"/>
      <c r="AQS16" s="405"/>
      <c r="AQT16" s="405"/>
      <c r="AQU16" s="405"/>
      <c r="AQV16" s="405"/>
      <c r="AQW16" s="405"/>
      <c r="AQX16" s="405"/>
      <c r="AQY16" s="405"/>
      <c r="AQZ16" s="405"/>
      <c r="ARA16" s="405"/>
      <c r="ARB16" s="405"/>
      <c r="ARC16" s="405"/>
      <c r="ARD16" s="405"/>
      <c r="ARE16" s="405"/>
      <c r="ARF16" s="405"/>
      <c r="ARG16" s="405"/>
      <c r="ARH16" s="405"/>
      <c r="ARI16" s="405"/>
      <c r="ARJ16" s="405"/>
      <c r="ARK16" s="405"/>
      <c r="ARL16" s="405"/>
      <c r="ARM16" s="405"/>
      <c r="ARN16" s="405"/>
      <c r="ARO16" s="405"/>
      <c r="ARP16" s="405"/>
      <c r="ARQ16" s="405"/>
      <c r="ARR16" s="405"/>
      <c r="ARS16" s="405"/>
      <c r="ART16" s="405"/>
      <c r="ARU16" s="405"/>
      <c r="ARV16" s="405"/>
      <c r="ARW16" s="405"/>
      <c r="ARX16" s="405"/>
      <c r="ARY16" s="405"/>
      <c r="ARZ16" s="405"/>
      <c r="ASA16" s="405"/>
      <c r="ASB16" s="405"/>
      <c r="ASC16" s="405"/>
      <c r="ASD16" s="405"/>
      <c r="ASE16" s="405"/>
      <c r="ASF16" s="405"/>
      <c r="ASG16" s="405"/>
      <c r="ASH16" s="405"/>
      <c r="ASI16" s="405"/>
      <c r="ASJ16" s="405"/>
      <c r="ASK16" s="405"/>
      <c r="ASL16" s="405"/>
      <c r="ASM16" s="405"/>
      <c r="ASN16" s="405"/>
      <c r="ASO16" s="405"/>
      <c r="ASP16" s="405"/>
      <c r="ASQ16" s="405"/>
      <c r="ASR16" s="405"/>
      <c r="ASS16" s="405"/>
      <c r="AST16" s="405"/>
      <c r="ASU16" s="405"/>
      <c r="ASV16" s="405"/>
      <c r="ASW16" s="405"/>
      <c r="ASX16" s="405"/>
      <c r="ASY16" s="405"/>
      <c r="ASZ16" s="405"/>
      <c r="ATA16" s="405"/>
      <c r="ATB16" s="405"/>
      <c r="ATC16" s="405"/>
      <c r="ATD16" s="405"/>
      <c r="ATE16" s="405"/>
      <c r="ATF16" s="405"/>
      <c r="ATG16" s="405"/>
      <c r="ATH16" s="405"/>
      <c r="ATI16" s="405"/>
      <c r="ATJ16" s="405"/>
      <c r="ATK16" s="405"/>
      <c r="ATL16" s="405"/>
      <c r="ATM16" s="405"/>
      <c r="ATN16" s="405"/>
      <c r="ATO16" s="405"/>
      <c r="ATP16" s="405"/>
      <c r="ATQ16" s="405"/>
      <c r="ATR16" s="405"/>
      <c r="ATS16" s="405"/>
      <c r="ATT16" s="405"/>
      <c r="ATU16" s="405"/>
      <c r="ATV16" s="405"/>
      <c r="ATW16" s="405"/>
      <c r="ATX16" s="405"/>
      <c r="ATY16" s="405"/>
      <c r="ATZ16" s="405"/>
      <c r="AUA16" s="405"/>
      <c r="AUB16" s="405"/>
      <c r="AUC16" s="405"/>
      <c r="AUD16" s="405"/>
      <c r="AUE16" s="405"/>
      <c r="AUF16" s="405"/>
      <c r="AUG16" s="405"/>
      <c r="AUH16" s="405"/>
      <c r="AUI16" s="405"/>
      <c r="AUJ16" s="405"/>
      <c r="AUK16" s="405"/>
      <c r="AUL16" s="405"/>
      <c r="AUM16" s="405"/>
      <c r="AUN16" s="405"/>
      <c r="AUO16" s="405"/>
      <c r="AUP16" s="405"/>
      <c r="AUQ16" s="405"/>
      <c r="AUR16" s="405"/>
      <c r="AUS16" s="405"/>
      <c r="AUT16" s="405"/>
      <c r="AUU16" s="405"/>
      <c r="AUV16" s="405"/>
      <c r="AUW16" s="405"/>
      <c r="AUX16" s="405"/>
      <c r="AUY16" s="405"/>
      <c r="AUZ16" s="405"/>
      <c r="AVA16" s="405"/>
      <c r="AVB16" s="405"/>
      <c r="AVC16" s="405"/>
      <c r="AVD16" s="405"/>
      <c r="AVE16" s="405"/>
      <c r="AVF16" s="405"/>
      <c r="AVG16" s="405"/>
      <c r="AVH16" s="405"/>
      <c r="AVI16" s="405"/>
      <c r="AVJ16" s="405"/>
      <c r="AVK16" s="405"/>
      <c r="AVL16" s="405"/>
      <c r="AVM16" s="405"/>
      <c r="AVN16" s="405"/>
      <c r="AVO16" s="405"/>
      <c r="AVP16" s="405"/>
      <c r="AVQ16" s="405"/>
      <c r="AVR16" s="405"/>
      <c r="AVS16" s="405"/>
      <c r="AVT16" s="405"/>
      <c r="AVU16" s="405"/>
      <c r="AVV16" s="405"/>
      <c r="AVW16" s="405"/>
      <c r="AVX16" s="405"/>
      <c r="AVY16" s="405"/>
      <c r="AVZ16" s="405"/>
      <c r="AWA16" s="405"/>
      <c r="AWB16" s="405"/>
      <c r="AWC16" s="405"/>
      <c r="AWD16" s="405"/>
      <c r="AWE16" s="405"/>
      <c r="AWF16" s="405"/>
      <c r="AWG16" s="405"/>
      <c r="AWH16" s="405"/>
      <c r="AWI16" s="405"/>
      <c r="AWJ16" s="405"/>
      <c r="AWK16" s="405"/>
      <c r="AWL16" s="405"/>
      <c r="AWM16" s="405"/>
      <c r="AWN16" s="405"/>
      <c r="AWO16" s="405"/>
      <c r="AWP16" s="405"/>
      <c r="AWQ16" s="405"/>
      <c r="AWR16" s="405"/>
      <c r="AWS16" s="405"/>
      <c r="AWT16" s="405"/>
      <c r="AWU16" s="405"/>
      <c r="AWV16" s="405"/>
      <c r="AWW16" s="405"/>
      <c r="AWX16" s="405"/>
      <c r="AWY16" s="405"/>
      <c r="AWZ16" s="405"/>
      <c r="AXA16" s="405"/>
      <c r="AXB16" s="405"/>
      <c r="AXC16" s="405"/>
      <c r="AXD16" s="405"/>
      <c r="AXE16" s="405"/>
      <c r="AXF16" s="405"/>
      <c r="AXG16" s="405"/>
      <c r="AXH16" s="405"/>
      <c r="AXI16" s="405"/>
      <c r="AXJ16" s="405"/>
      <c r="AXK16" s="405"/>
      <c r="AXL16" s="405"/>
      <c r="AXM16" s="405"/>
      <c r="AXN16" s="405"/>
      <c r="AXO16" s="405"/>
      <c r="AXP16" s="405"/>
      <c r="AXQ16" s="405"/>
      <c r="AXR16" s="405"/>
      <c r="AXS16" s="405"/>
      <c r="AXT16" s="405"/>
      <c r="AXU16" s="405"/>
      <c r="AXV16" s="405"/>
      <c r="AXW16" s="405"/>
      <c r="AXX16" s="405"/>
      <c r="AXY16" s="405"/>
      <c r="AXZ16" s="405"/>
      <c r="AYA16" s="405"/>
      <c r="AYB16" s="405"/>
      <c r="AYC16" s="405"/>
      <c r="AYD16" s="405"/>
      <c r="AYE16" s="405"/>
      <c r="AYF16" s="405"/>
      <c r="AYG16" s="405"/>
      <c r="AYH16" s="405"/>
      <c r="AYI16" s="405"/>
      <c r="AYJ16" s="405"/>
      <c r="AYK16" s="405"/>
      <c r="AYL16" s="405"/>
      <c r="AYM16" s="405"/>
      <c r="AYN16" s="405"/>
      <c r="AYO16" s="405"/>
      <c r="AYP16" s="405"/>
      <c r="AYQ16" s="405"/>
      <c r="AYR16" s="405"/>
      <c r="AYS16" s="405"/>
      <c r="AYT16" s="405"/>
      <c r="AYU16" s="405"/>
      <c r="AYV16" s="405"/>
      <c r="AYW16" s="405"/>
      <c r="AYX16" s="405"/>
      <c r="AYY16" s="405"/>
      <c r="AYZ16" s="405"/>
      <c r="AZA16" s="405"/>
      <c r="AZB16" s="405"/>
      <c r="AZC16" s="405"/>
      <c r="AZD16" s="405"/>
      <c r="AZE16" s="405"/>
      <c r="AZF16" s="405"/>
      <c r="AZG16" s="405"/>
      <c r="AZH16" s="405"/>
      <c r="AZI16" s="405"/>
      <c r="AZJ16" s="405"/>
      <c r="AZK16" s="405"/>
      <c r="AZL16" s="405"/>
      <c r="AZM16" s="405"/>
      <c r="AZN16" s="405"/>
      <c r="AZO16" s="405"/>
      <c r="AZP16" s="405"/>
      <c r="AZQ16" s="405"/>
      <c r="AZR16" s="405"/>
      <c r="AZS16" s="405"/>
      <c r="AZT16" s="405"/>
      <c r="AZU16" s="405"/>
      <c r="AZV16" s="405"/>
      <c r="AZW16" s="405"/>
      <c r="AZX16" s="405"/>
      <c r="AZY16" s="405"/>
      <c r="AZZ16" s="405"/>
      <c r="BAA16" s="405"/>
      <c r="BAB16" s="405"/>
      <c r="BAC16" s="405"/>
      <c r="BAD16" s="405"/>
      <c r="BAE16" s="405"/>
      <c r="BAF16" s="405"/>
      <c r="BAG16" s="405"/>
      <c r="BAH16" s="405"/>
      <c r="BAI16" s="405"/>
      <c r="BAJ16" s="405"/>
      <c r="BAK16" s="405"/>
      <c r="BAL16" s="405"/>
      <c r="BAM16" s="405"/>
      <c r="BAN16" s="405"/>
      <c r="BAO16" s="405"/>
      <c r="BAP16" s="405"/>
      <c r="BAQ16" s="405"/>
      <c r="BAR16" s="405"/>
      <c r="BAS16" s="405"/>
      <c r="BAT16" s="405"/>
      <c r="BAU16" s="405"/>
      <c r="BAV16" s="405"/>
      <c r="BAW16" s="405"/>
      <c r="BAX16" s="405"/>
      <c r="BAY16" s="405"/>
      <c r="BAZ16" s="405"/>
      <c r="BBA16" s="405"/>
      <c r="BBB16" s="405"/>
      <c r="BBC16" s="405"/>
      <c r="BBD16" s="405"/>
      <c r="BBE16" s="405"/>
      <c r="BBF16" s="405"/>
      <c r="BBG16" s="405"/>
      <c r="BBH16" s="405"/>
      <c r="BBI16" s="405"/>
      <c r="BBJ16" s="405"/>
      <c r="BBK16" s="405"/>
      <c r="BBL16" s="405"/>
      <c r="BBM16" s="405"/>
      <c r="BBN16" s="405"/>
      <c r="BBO16" s="405"/>
      <c r="BBP16" s="405"/>
      <c r="BBQ16" s="405"/>
      <c r="BBR16" s="405"/>
      <c r="BBS16" s="405"/>
      <c r="BBT16" s="405"/>
      <c r="BBU16" s="405"/>
      <c r="BBV16" s="405"/>
      <c r="BBW16" s="405"/>
      <c r="BBX16" s="405"/>
      <c r="BBY16" s="405"/>
      <c r="BBZ16" s="405"/>
      <c r="BCA16" s="405"/>
      <c r="BCB16" s="405"/>
      <c r="BCC16" s="405"/>
      <c r="BCD16" s="405"/>
      <c r="BCE16" s="405"/>
      <c r="BCF16" s="405"/>
      <c r="BCG16" s="405"/>
      <c r="BCH16" s="405"/>
      <c r="BCI16" s="405"/>
      <c r="BCJ16" s="405"/>
      <c r="BCK16" s="405"/>
      <c r="BCL16" s="405"/>
      <c r="BCM16" s="405"/>
      <c r="BCN16" s="405"/>
      <c r="BCO16" s="405"/>
      <c r="BCP16" s="405"/>
      <c r="BCQ16" s="405"/>
      <c r="BCR16" s="405"/>
      <c r="BCS16" s="405"/>
      <c r="BCT16" s="405"/>
      <c r="BCU16" s="405"/>
      <c r="BCV16" s="405"/>
      <c r="BCW16" s="405"/>
      <c r="BCX16" s="405"/>
      <c r="BCY16" s="405"/>
      <c r="BCZ16" s="405"/>
      <c r="BDA16" s="405"/>
      <c r="BDB16" s="405"/>
      <c r="BDC16" s="405"/>
      <c r="BDD16" s="405"/>
      <c r="BDE16" s="405"/>
      <c r="BDF16" s="405"/>
      <c r="BDG16" s="405"/>
      <c r="BDH16" s="405"/>
      <c r="BDI16" s="405"/>
      <c r="BDJ16" s="405"/>
      <c r="BDK16" s="405"/>
      <c r="BDL16" s="405"/>
      <c r="BDM16" s="405"/>
      <c r="BDN16" s="405"/>
      <c r="BDO16" s="405"/>
      <c r="BDP16" s="405"/>
      <c r="BDQ16" s="405"/>
      <c r="BDR16" s="405"/>
      <c r="BDS16" s="405"/>
      <c r="BDT16" s="405"/>
      <c r="BDU16" s="405"/>
      <c r="BDV16" s="405"/>
      <c r="BDW16" s="405"/>
      <c r="BDX16" s="405"/>
      <c r="BDY16" s="405"/>
      <c r="BDZ16" s="405"/>
      <c r="BEA16" s="405"/>
      <c r="BEB16" s="405"/>
      <c r="BEC16" s="405"/>
      <c r="BED16" s="405"/>
      <c r="BEE16" s="405"/>
      <c r="BEF16" s="405"/>
      <c r="BEG16" s="405"/>
      <c r="BEH16" s="405"/>
      <c r="BEI16" s="405"/>
      <c r="BEJ16" s="405"/>
      <c r="BEK16" s="405"/>
      <c r="BEL16" s="405"/>
      <c r="BEM16" s="405"/>
      <c r="BEN16" s="405"/>
      <c r="BEO16" s="405"/>
      <c r="BEP16" s="405"/>
      <c r="BEQ16" s="405"/>
      <c r="BER16" s="405"/>
      <c r="BES16" s="405"/>
      <c r="BET16" s="405"/>
      <c r="BEU16" s="405"/>
      <c r="BEV16" s="405"/>
      <c r="BEW16" s="405"/>
      <c r="BEX16" s="405"/>
      <c r="BEY16" s="405"/>
      <c r="BEZ16" s="405"/>
      <c r="BFA16" s="405"/>
      <c r="BFB16" s="405"/>
      <c r="BFC16" s="405"/>
      <c r="BFD16" s="405"/>
      <c r="BFE16" s="405"/>
      <c r="BFF16" s="405"/>
      <c r="BFG16" s="405"/>
      <c r="BFH16" s="405"/>
      <c r="BFI16" s="405"/>
      <c r="BFJ16" s="405"/>
      <c r="BFK16" s="405"/>
      <c r="BFL16" s="405"/>
      <c r="BFM16" s="405"/>
      <c r="BFN16" s="405"/>
      <c r="BFO16" s="405"/>
      <c r="BFP16" s="405"/>
      <c r="BFQ16" s="405"/>
      <c r="BFR16" s="405"/>
      <c r="BFS16" s="405"/>
      <c r="BFT16" s="405"/>
      <c r="BFU16" s="405"/>
      <c r="BFV16" s="405"/>
      <c r="BFW16" s="405"/>
      <c r="BFX16" s="405"/>
      <c r="BFY16" s="405"/>
      <c r="BFZ16" s="405"/>
      <c r="BGA16" s="405"/>
      <c r="BGB16" s="405"/>
      <c r="BGC16" s="405"/>
      <c r="BGD16" s="405"/>
      <c r="BGE16" s="405"/>
      <c r="BGF16" s="405"/>
      <c r="BGG16" s="405"/>
      <c r="BGH16" s="405"/>
      <c r="BGI16" s="405"/>
      <c r="BGJ16" s="405"/>
      <c r="BGK16" s="405"/>
      <c r="BGL16" s="405"/>
      <c r="BGM16" s="405"/>
      <c r="BGN16" s="405"/>
      <c r="BGO16" s="405"/>
      <c r="BGP16" s="405"/>
      <c r="BGQ16" s="405"/>
      <c r="BGR16" s="405"/>
      <c r="BGS16" s="405"/>
      <c r="BGT16" s="405"/>
      <c r="BGU16" s="405"/>
      <c r="BGV16" s="405"/>
      <c r="BGW16" s="405"/>
      <c r="BGX16" s="405"/>
      <c r="BGY16" s="405"/>
      <c r="BGZ16" s="405"/>
      <c r="BHA16" s="405"/>
      <c r="BHB16" s="405"/>
      <c r="BHC16" s="405"/>
      <c r="BHD16" s="405"/>
      <c r="BHE16" s="405"/>
      <c r="BHF16" s="405"/>
      <c r="BHG16" s="405"/>
      <c r="BHH16" s="405"/>
      <c r="BHI16" s="405"/>
      <c r="BHJ16" s="405"/>
      <c r="BHK16" s="405"/>
      <c r="BHL16" s="405"/>
      <c r="BHM16" s="405"/>
      <c r="BHN16" s="405"/>
      <c r="BHO16" s="405"/>
      <c r="BHP16" s="405"/>
      <c r="BHQ16" s="405"/>
      <c r="BHR16" s="405"/>
      <c r="BHS16" s="405"/>
      <c r="BHT16" s="405"/>
      <c r="BHU16" s="405"/>
      <c r="BHV16" s="405"/>
      <c r="BHW16" s="405"/>
      <c r="BHX16" s="405"/>
      <c r="BHY16" s="405"/>
      <c r="BHZ16" s="405"/>
      <c r="BIA16" s="405"/>
      <c r="BIB16" s="405"/>
      <c r="BIC16" s="405"/>
      <c r="BID16" s="405"/>
      <c r="BIE16" s="405"/>
      <c r="BIF16" s="405"/>
      <c r="BIG16" s="405"/>
      <c r="BIH16" s="405"/>
      <c r="BII16" s="405"/>
      <c r="BIJ16" s="405"/>
      <c r="BIK16" s="405"/>
      <c r="BIL16" s="405"/>
      <c r="BIM16" s="405"/>
      <c r="BIN16" s="405"/>
      <c r="BIO16" s="405"/>
      <c r="BIP16" s="405"/>
      <c r="BIQ16" s="405"/>
      <c r="BIR16" s="405"/>
      <c r="BIS16" s="405"/>
      <c r="BIT16" s="405"/>
      <c r="BIU16" s="405"/>
      <c r="BIV16" s="405"/>
      <c r="BIW16" s="405"/>
      <c r="BIX16" s="405"/>
      <c r="BIY16" s="405"/>
      <c r="BIZ16" s="405"/>
      <c r="BJA16" s="405"/>
      <c r="BJB16" s="405"/>
      <c r="BJC16" s="405"/>
      <c r="BJD16" s="405"/>
      <c r="BJE16" s="405"/>
      <c r="BJF16" s="405"/>
      <c r="BJG16" s="405"/>
      <c r="BJH16" s="405"/>
      <c r="BJI16" s="405"/>
      <c r="BJJ16" s="405"/>
      <c r="BJK16" s="405"/>
      <c r="BJL16" s="405"/>
      <c r="BJM16" s="405"/>
      <c r="BJN16" s="405"/>
      <c r="BJO16" s="405"/>
      <c r="BJP16" s="405"/>
      <c r="BJQ16" s="405"/>
      <c r="BJR16" s="405"/>
      <c r="BJS16" s="405"/>
      <c r="BJT16" s="405"/>
      <c r="BJU16" s="405"/>
      <c r="BJV16" s="405"/>
      <c r="BJW16" s="405"/>
      <c r="BJX16" s="405"/>
      <c r="BJY16" s="405"/>
      <c r="BJZ16" s="405"/>
      <c r="BKA16" s="405"/>
      <c r="BKB16" s="405"/>
      <c r="BKC16" s="405"/>
      <c r="BKD16" s="405"/>
      <c r="BKE16" s="405"/>
      <c r="BKF16" s="405"/>
      <c r="BKG16" s="405"/>
      <c r="BKH16" s="405"/>
      <c r="BKI16" s="405"/>
      <c r="BKJ16" s="405"/>
      <c r="BKK16" s="405"/>
      <c r="BKL16" s="405"/>
      <c r="BKM16" s="405"/>
      <c r="BKN16" s="405"/>
      <c r="BKO16" s="405"/>
      <c r="BKP16" s="405"/>
      <c r="BKQ16" s="405"/>
      <c r="BKR16" s="405"/>
      <c r="BKS16" s="405"/>
      <c r="BKT16" s="405"/>
      <c r="BKU16" s="405"/>
      <c r="BKV16" s="405"/>
      <c r="BKW16" s="405"/>
      <c r="BKX16" s="405"/>
      <c r="BKY16" s="405"/>
      <c r="BKZ16" s="405"/>
      <c r="BLA16" s="405"/>
      <c r="BLB16" s="405"/>
      <c r="BLC16" s="405"/>
      <c r="BLD16" s="405"/>
      <c r="BLE16" s="405"/>
      <c r="BLF16" s="405"/>
      <c r="BLG16" s="405"/>
      <c r="BLH16" s="405"/>
      <c r="BLI16" s="405"/>
      <c r="BLJ16" s="405"/>
      <c r="BLK16" s="405"/>
      <c r="BLL16" s="405"/>
      <c r="BLM16" s="405"/>
      <c r="BLN16" s="405"/>
      <c r="BLO16" s="405"/>
      <c r="BLP16" s="405"/>
      <c r="BLQ16" s="405"/>
      <c r="BLR16" s="405"/>
      <c r="BLS16" s="405"/>
      <c r="BLT16" s="405"/>
      <c r="BLU16" s="405"/>
      <c r="BLV16" s="405"/>
      <c r="BLW16" s="405"/>
      <c r="BLX16" s="405"/>
      <c r="BLY16" s="405"/>
      <c r="BLZ16" s="405"/>
      <c r="BMA16" s="405"/>
      <c r="BMB16" s="405"/>
      <c r="BMC16" s="405"/>
      <c r="BMD16" s="405"/>
      <c r="BME16" s="405"/>
      <c r="BMF16" s="405"/>
      <c r="BMG16" s="405"/>
      <c r="BMH16" s="405"/>
      <c r="BMI16" s="405"/>
      <c r="BMJ16" s="405"/>
      <c r="BMK16" s="405"/>
      <c r="BML16" s="405"/>
      <c r="BMM16" s="405"/>
      <c r="BMN16" s="405"/>
      <c r="BMO16" s="405"/>
      <c r="BMP16" s="405"/>
      <c r="BMQ16" s="405"/>
      <c r="BMR16" s="405"/>
      <c r="BMS16" s="405"/>
      <c r="BMT16" s="405"/>
      <c r="BMU16" s="405"/>
      <c r="BMV16" s="405"/>
      <c r="BMW16" s="405"/>
      <c r="BMX16" s="405"/>
      <c r="BMY16" s="405"/>
      <c r="BMZ16" s="405"/>
      <c r="BNA16" s="405"/>
      <c r="BNB16" s="405"/>
      <c r="BNC16" s="405"/>
      <c r="BND16" s="405"/>
      <c r="BNE16" s="405"/>
      <c r="BNF16" s="405"/>
      <c r="BNG16" s="405"/>
      <c r="BNH16" s="405"/>
      <c r="BNI16" s="405"/>
      <c r="BNJ16" s="405"/>
      <c r="BNK16" s="405"/>
      <c r="BNL16" s="405"/>
      <c r="BNM16" s="405"/>
      <c r="BNN16" s="405"/>
      <c r="BNO16" s="405"/>
      <c r="BNP16" s="405"/>
      <c r="BNQ16" s="405"/>
      <c r="BNR16" s="405"/>
      <c r="BNS16" s="405"/>
      <c r="BNT16" s="405"/>
      <c r="BNU16" s="405"/>
      <c r="BNV16" s="405"/>
      <c r="BNW16" s="405"/>
      <c r="BNX16" s="405"/>
      <c r="BNY16" s="405"/>
      <c r="BNZ16" s="405"/>
      <c r="BOA16" s="405"/>
      <c r="BOB16" s="405"/>
      <c r="BOC16" s="405"/>
      <c r="BOD16" s="405"/>
      <c r="BOE16" s="405"/>
      <c r="BOF16" s="405"/>
      <c r="BOG16" s="405"/>
      <c r="BOH16" s="405"/>
      <c r="BOI16" s="405"/>
      <c r="BOJ16" s="405"/>
      <c r="BOK16" s="405"/>
      <c r="BOL16" s="405"/>
      <c r="BOM16" s="405"/>
      <c r="BON16" s="405"/>
      <c r="BOO16" s="405"/>
      <c r="BOP16" s="405"/>
      <c r="BOQ16" s="405"/>
      <c r="BOR16" s="405"/>
      <c r="BOS16" s="405"/>
      <c r="BOT16" s="405"/>
      <c r="BOU16" s="405"/>
      <c r="BOV16" s="405"/>
      <c r="BOW16" s="405"/>
      <c r="BOX16" s="405"/>
      <c r="BOY16" s="405"/>
      <c r="BOZ16" s="405"/>
      <c r="BPA16" s="405"/>
      <c r="BPB16" s="405"/>
      <c r="BPC16" s="405"/>
      <c r="BPD16" s="405"/>
      <c r="BPE16" s="405"/>
      <c r="BPF16" s="405"/>
      <c r="BPG16" s="405"/>
      <c r="BPH16" s="405"/>
      <c r="BPI16" s="405"/>
      <c r="BPJ16" s="405"/>
      <c r="BPK16" s="405"/>
      <c r="BPL16" s="405"/>
      <c r="BPM16" s="405"/>
      <c r="BPN16" s="405"/>
      <c r="BPO16" s="405"/>
      <c r="BPP16" s="405"/>
      <c r="BPQ16" s="405"/>
      <c r="BPR16" s="405"/>
      <c r="BPS16" s="405"/>
      <c r="BPT16" s="405"/>
      <c r="BPU16" s="405"/>
      <c r="BPV16" s="405"/>
      <c r="BPW16" s="405"/>
      <c r="BPX16" s="405"/>
      <c r="BPY16" s="405"/>
      <c r="BPZ16" s="405"/>
      <c r="BQA16" s="405"/>
      <c r="BQB16" s="405"/>
      <c r="BQC16" s="405"/>
      <c r="BQD16" s="405"/>
      <c r="BQE16" s="405"/>
      <c r="BQF16" s="405"/>
      <c r="BQG16" s="405"/>
      <c r="BQH16" s="405"/>
      <c r="BQI16" s="405"/>
      <c r="BQJ16" s="405"/>
      <c r="BQK16" s="405"/>
      <c r="BQL16" s="405"/>
      <c r="BQM16" s="405"/>
      <c r="BQN16" s="405"/>
      <c r="BQO16" s="405"/>
      <c r="BQP16" s="405"/>
      <c r="BQQ16" s="405"/>
      <c r="BQR16" s="405"/>
      <c r="BQS16" s="405"/>
      <c r="BQT16" s="405"/>
      <c r="BQU16" s="405"/>
      <c r="BQV16" s="405"/>
      <c r="BQW16" s="405"/>
      <c r="BQX16" s="405"/>
      <c r="BQY16" s="405"/>
      <c r="BQZ16" s="405"/>
      <c r="BRA16" s="405"/>
      <c r="BRB16" s="405"/>
      <c r="BRC16" s="405"/>
      <c r="BRD16" s="405"/>
      <c r="BRE16" s="405"/>
      <c r="BRF16" s="405"/>
      <c r="BRG16" s="405"/>
      <c r="BRH16" s="405"/>
      <c r="BRI16" s="405"/>
      <c r="BRJ16" s="405"/>
      <c r="BRK16" s="405"/>
      <c r="BRL16" s="405"/>
      <c r="BRM16" s="405"/>
      <c r="BRN16" s="405"/>
      <c r="BRO16" s="405"/>
      <c r="BRP16" s="405"/>
      <c r="BRQ16" s="405"/>
      <c r="BRR16" s="405"/>
      <c r="BRS16" s="405"/>
      <c r="BRT16" s="405"/>
      <c r="BRU16" s="405"/>
      <c r="BRV16" s="405"/>
      <c r="BRW16" s="405"/>
      <c r="BRX16" s="405"/>
      <c r="BRY16" s="405"/>
      <c r="BRZ16" s="405"/>
      <c r="BSA16" s="405"/>
      <c r="BSB16" s="405"/>
      <c r="BSC16" s="405"/>
      <c r="BSD16" s="405"/>
      <c r="BSE16" s="405"/>
      <c r="BSF16" s="405"/>
      <c r="BSG16" s="405"/>
      <c r="BSH16" s="405"/>
      <c r="BSI16" s="405"/>
      <c r="BSJ16" s="405"/>
      <c r="BSK16" s="405"/>
      <c r="BSL16" s="405"/>
      <c r="BSM16" s="405"/>
      <c r="BSN16" s="405"/>
      <c r="BSO16" s="405"/>
      <c r="BSP16" s="405"/>
      <c r="BSQ16" s="405"/>
      <c r="BSR16" s="405"/>
      <c r="BSS16" s="405"/>
      <c r="BST16" s="405"/>
      <c r="BSU16" s="405"/>
      <c r="BSV16" s="405"/>
      <c r="BSW16" s="405"/>
      <c r="BSX16" s="405"/>
      <c r="BSY16" s="405"/>
      <c r="BSZ16" s="405"/>
      <c r="BTA16" s="405"/>
      <c r="BTB16" s="405"/>
      <c r="BTC16" s="405"/>
      <c r="BTD16" s="405"/>
      <c r="BTE16" s="405"/>
      <c r="BTF16" s="405"/>
      <c r="BTG16" s="405"/>
      <c r="BTH16" s="405"/>
      <c r="BTI16" s="405"/>
      <c r="BTJ16" s="405"/>
      <c r="BTK16" s="405"/>
      <c r="BTL16" s="405"/>
      <c r="BTM16" s="405"/>
      <c r="BTN16" s="405"/>
      <c r="BTO16" s="405"/>
      <c r="BTP16" s="405"/>
      <c r="BTQ16" s="405"/>
      <c r="BTR16" s="405"/>
      <c r="BTS16" s="405"/>
      <c r="BTT16" s="405"/>
      <c r="BTU16" s="405"/>
      <c r="BTV16" s="405"/>
      <c r="BTW16" s="405"/>
      <c r="BTX16" s="405"/>
      <c r="BTY16" s="405"/>
      <c r="BTZ16" s="405"/>
      <c r="BUA16" s="405"/>
      <c r="BUB16" s="405"/>
      <c r="BUC16" s="405"/>
      <c r="BUD16" s="405"/>
      <c r="BUE16" s="405"/>
      <c r="BUF16" s="405"/>
      <c r="BUG16" s="405"/>
      <c r="BUH16" s="405"/>
      <c r="BUI16" s="405"/>
      <c r="BUJ16" s="405"/>
      <c r="BUK16" s="405"/>
      <c r="BUL16" s="405"/>
      <c r="BUM16" s="405"/>
      <c r="BUN16" s="405"/>
      <c r="BUO16" s="405"/>
      <c r="BUP16" s="405"/>
      <c r="BUQ16" s="405"/>
      <c r="BUR16" s="405"/>
      <c r="BUS16" s="405"/>
      <c r="BUT16" s="405"/>
      <c r="BUU16" s="405"/>
      <c r="BUV16" s="405"/>
      <c r="BUW16" s="405"/>
      <c r="BUX16" s="405"/>
      <c r="BUY16" s="405"/>
      <c r="BUZ16" s="405"/>
      <c r="BVA16" s="405"/>
      <c r="BVB16" s="405"/>
      <c r="BVC16" s="405"/>
      <c r="BVD16" s="405"/>
      <c r="BVE16" s="405"/>
      <c r="BVF16" s="405"/>
      <c r="BVG16" s="405"/>
      <c r="BVH16" s="405"/>
      <c r="BVI16" s="405"/>
      <c r="BVJ16" s="405"/>
      <c r="BVK16" s="405"/>
      <c r="BVL16" s="405"/>
      <c r="BVM16" s="405"/>
      <c r="BVN16" s="405"/>
      <c r="BVO16" s="405"/>
      <c r="BVP16" s="405"/>
      <c r="BVQ16" s="405"/>
      <c r="BVR16" s="405"/>
      <c r="BVS16" s="405"/>
      <c r="BVT16" s="405"/>
      <c r="BVU16" s="405"/>
      <c r="BVV16" s="405"/>
      <c r="BVW16" s="405"/>
      <c r="BVX16" s="405"/>
      <c r="BVY16" s="405"/>
      <c r="BVZ16" s="405"/>
      <c r="BWA16" s="405"/>
      <c r="BWB16" s="405"/>
      <c r="BWC16" s="405"/>
      <c r="BWD16" s="405"/>
      <c r="BWE16" s="405"/>
      <c r="BWF16" s="405"/>
      <c r="BWG16" s="405"/>
      <c r="BWH16" s="405"/>
      <c r="BWI16" s="405"/>
      <c r="BWJ16" s="405"/>
      <c r="BWK16" s="405"/>
      <c r="BWL16" s="405"/>
      <c r="BWM16" s="405"/>
      <c r="BWN16" s="405"/>
      <c r="BWO16" s="405"/>
      <c r="BWP16" s="405"/>
      <c r="BWQ16" s="405"/>
      <c r="BWR16" s="405"/>
      <c r="BWS16" s="405"/>
      <c r="BWT16" s="405"/>
      <c r="BWU16" s="405"/>
      <c r="BWV16" s="405"/>
      <c r="BWW16" s="405"/>
      <c r="BWX16" s="405"/>
      <c r="BWY16" s="405"/>
      <c r="BWZ16" s="405"/>
      <c r="BXA16" s="405"/>
      <c r="BXB16" s="405"/>
      <c r="BXC16" s="405"/>
      <c r="BXD16" s="405"/>
      <c r="BXE16" s="405"/>
      <c r="BXF16" s="405"/>
      <c r="BXG16" s="405"/>
      <c r="BXH16" s="405"/>
      <c r="BXI16" s="405"/>
      <c r="BXJ16" s="405"/>
      <c r="BXK16" s="405"/>
      <c r="BXL16" s="405"/>
      <c r="BXM16" s="405"/>
      <c r="BXN16" s="405"/>
      <c r="BXO16" s="405"/>
      <c r="BXP16" s="405"/>
      <c r="BXQ16" s="405"/>
      <c r="BXR16" s="405"/>
      <c r="BXS16" s="405"/>
      <c r="BXT16" s="405"/>
      <c r="BXU16" s="405"/>
      <c r="BXV16" s="405"/>
      <c r="BXW16" s="405"/>
      <c r="BXX16" s="405"/>
      <c r="BXY16" s="405"/>
      <c r="BXZ16" s="405"/>
      <c r="BYA16" s="405"/>
      <c r="BYB16" s="405"/>
      <c r="BYC16" s="405"/>
      <c r="BYD16" s="405"/>
      <c r="BYE16" s="405"/>
      <c r="BYF16" s="405"/>
      <c r="BYG16" s="405"/>
      <c r="BYH16" s="405"/>
      <c r="BYI16" s="405"/>
      <c r="BYJ16" s="405"/>
      <c r="BYK16" s="405"/>
      <c r="BYL16" s="405"/>
      <c r="BYM16" s="405"/>
      <c r="BYN16" s="405"/>
      <c r="BYO16" s="405"/>
      <c r="BYP16" s="405"/>
      <c r="BYQ16" s="405"/>
      <c r="BYR16" s="405"/>
      <c r="BYS16" s="405"/>
      <c r="BYT16" s="405"/>
      <c r="BYU16" s="405"/>
      <c r="BYV16" s="405"/>
      <c r="BYW16" s="405"/>
      <c r="BYX16" s="405"/>
      <c r="BYY16" s="405"/>
      <c r="BYZ16" s="405"/>
      <c r="BZA16" s="405"/>
      <c r="BZB16" s="405"/>
      <c r="BZC16" s="405"/>
      <c r="BZD16" s="405"/>
      <c r="BZE16" s="405"/>
      <c r="BZF16" s="405"/>
      <c r="BZG16" s="405"/>
      <c r="BZH16" s="405"/>
      <c r="BZI16" s="405"/>
      <c r="BZJ16" s="405"/>
      <c r="BZK16" s="405"/>
      <c r="BZL16" s="405"/>
      <c r="BZM16" s="405"/>
      <c r="BZN16" s="405"/>
      <c r="BZO16" s="405"/>
      <c r="BZP16" s="405"/>
      <c r="BZQ16" s="405"/>
      <c r="BZR16" s="405"/>
      <c r="BZS16" s="405"/>
      <c r="BZT16" s="405"/>
      <c r="BZU16" s="405"/>
      <c r="BZV16" s="405"/>
      <c r="BZW16" s="405"/>
      <c r="BZX16" s="405"/>
      <c r="BZY16" s="405"/>
      <c r="BZZ16" s="405"/>
      <c r="CAA16" s="405"/>
      <c r="CAB16" s="405"/>
      <c r="CAC16" s="405"/>
      <c r="CAD16" s="405"/>
      <c r="CAE16" s="405"/>
      <c r="CAF16" s="405"/>
      <c r="CAG16" s="405"/>
      <c r="CAH16" s="405"/>
      <c r="CAI16" s="405"/>
      <c r="CAJ16" s="405"/>
      <c r="CAK16" s="405"/>
      <c r="CAL16" s="405"/>
      <c r="CAM16" s="405"/>
      <c r="CAN16" s="405"/>
      <c r="CAO16" s="405"/>
      <c r="CAP16" s="405"/>
      <c r="CAQ16" s="405"/>
      <c r="CAR16" s="405"/>
      <c r="CAS16" s="405"/>
      <c r="CAT16" s="405"/>
      <c r="CAU16" s="405"/>
      <c r="CAV16" s="405"/>
      <c r="CAW16" s="405"/>
      <c r="CAX16" s="405"/>
      <c r="CAY16" s="405"/>
      <c r="CAZ16" s="405"/>
      <c r="CBA16" s="405"/>
      <c r="CBB16" s="405"/>
      <c r="CBC16" s="405"/>
      <c r="CBD16" s="405"/>
      <c r="CBE16" s="405"/>
      <c r="CBF16" s="405"/>
      <c r="CBG16" s="405"/>
      <c r="CBH16" s="405"/>
      <c r="CBI16" s="405"/>
      <c r="CBJ16" s="405"/>
      <c r="CBK16" s="405"/>
      <c r="CBL16" s="405"/>
      <c r="CBM16" s="405"/>
      <c r="CBN16" s="405"/>
      <c r="CBO16" s="405"/>
      <c r="CBP16" s="405"/>
      <c r="CBQ16" s="405"/>
      <c r="CBR16" s="405"/>
      <c r="CBS16" s="405"/>
      <c r="CBT16" s="405"/>
      <c r="CBU16" s="405"/>
      <c r="CBV16" s="405"/>
      <c r="CBW16" s="405"/>
      <c r="CBX16" s="405"/>
      <c r="CBY16" s="405"/>
      <c r="CBZ16" s="405"/>
      <c r="CCA16" s="405"/>
      <c r="CCB16" s="405"/>
      <c r="CCC16" s="405"/>
      <c r="CCD16" s="405"/>
      <c r="CCE16" s="405"/>
      <c r="CCF16" s="405"/>
      <c r="CCG16" s="405"/>
      <c r="CCH16" s="405"/>
      <c r="CCI16" s="405"/>
      <c r="CCJ16" s="405"/>
      <c r="CCK16" s="405"/>
      <c r="CCL16" s="405"/>
      <c r="CCM16" s="405"/>
      <c r="CCN16" s="405"/>
      <c r="CCO16" s="405"/>
      <c r="CCP16" s="405"/>
      <c r="CCQ16" s="405"/>
      <c r="CCR16" s="405"/>
      <c r="CCS16" s="405"/>
      <c r="CCT16" s="405"/>
      <c r="CCU16" s="405"/>
      <c r="CCV16" s="405"/>
      <c r="CCW16" s="405"/>
      <c r="CCX16" s="405"/>
      <c r="CCY16" s="405"/>
      <c r="CCZ16" s="405"/>
      <c r="CDA16" s="405"/>
      <c r="CDB16" s="405"/>
      <c r="CDC16" s="405"/>
      <c r="CDD16" s="405"/>
      <c r="CDE16" s="405"/>
      <c r="CDF16" s="405"/>
      <c r="CDG16" s="405"/>
      <c r="CDH16" s="405"/>
      <c r="CDI16" s="405"/>
      <c r="CDJ16" s="405"/>
      <c r="CDK16" s="405"/>
      <c r="CDL16" s="405"/>
      <c r="CDM16" s="405"/>
      <c r="CDN16" s="405"/>
      <c r="CDO16" s="405"/>
      <c r="CDP16" s="405"/>
      <c r="CDQ16" s="405"/>
      <c r="CDR16" s="405"/>
      <c r="CDS16" s="405"/>
      <c r="CDT16" s="405"/>
      <c r="CDU16" s="405"/>
      <c r="CDV16" s="405"/>
      <c r="CDW16" s="405"/>
      <c r="CDX16" s="405"/>
      <c r="CDY16" s="405"/>
      <c r="CDZ16" s="405"/>
      <c r="CEA16" s="405"/>
      <c r="CEB16" s="405"/>
      <c r="CEC16" s="405"/>
      <c r="CED16" s="405"/>
      <c r="CEE16" s="405"/>
      <c r="CEF16" s="405"/>
      <c r="CEG16" s="405"/>
      <c r="CEH16" s="405"/>
      <c r="CEI16" s="405"/>
      <c r="CEJ16" s="405"/>
      <c r="CEK16" s="405"/>
      <c r="CEL16" s="405"/>
      <c r="CEM16" s="405"/>
      <c r="CEN16" s="405"/>
      <c r="CEO16" s="405"/>
      <c r="CEP16" s="405"/>
      <c r="CEQ16" s="405"/>
      <c r="CER16" s="405"/>
      <c r="CES16" s="405"/>
      <c r="CET16" s="405"/>
      <c r="CEU16" s="405"/>
      <c r="CEV16" s="405"/>
      <c r="CEW16" s="405"/>
      <c r="CEX16" s="405"/>
      <c r="CEY16" s="405"/>
      <c r="CEZ16" s="405"/>
      <c r="CFA16" s="405"/>
      <c r="CFB16" s="405"/>
      <c r="CFC16" s="405"/>
      <c r="CFD16" s="405"/>
      <c r="CFE16" s="405"/>
      <c r="CFF16" s="405"/>
      <c r="CFG16" s="405"/>
      <c r="CFH16" s="405"/>
      <c r="CFI16" s="405"/>
      <c r="CFJ16" s="405"/>
      <c r="CFK16" s="405"/>
      <c r="CFL16" s="405"/>
      <c r="CFM16" s="405"/>
      <c r="CFN16" s="405"/>
      <c r="CFO16" s="405"/>
      <c r="CFP16" s="405"/>
      <c r="CFQ16" s="405"/>
      <c r="CFR16" s="405"/>
      <c r="CFS16" s="405"/>
      <c r="CFT16" s="405"/>
      <c r="CFU16" s="405"/>
      <c r="CFV16" s="405"/>
      <c r="CFW16" s="405"/>
      <c r="CFX16" s="405"/>
      <c r="CFY16" s="405"/>
      <c r="CFZ16" s="405"/>
      <c r="CGA16" s="405"/>
      <c r="CGB16" s="405"/>
      <c r="CGC16" s="405"/>
      <c r="CGD16" s="405"/>
      <c r="CGE16" s="405"/>
      <c r="CGF16" s="405"/>
      <c r="CGG16" s="405"/>
      <c r="CGH16" s="405"/>
      <c r="CGI16" s="405"/>
      <c r="CGJ16" s="405"/>
      <c r="CGK16" s="405"/>
      <c r="CGL16" s="405"/>
      <c r="CGM16" s="405"/>
      <c r="CGN16" s="405"/>
      <c r="CGO16" s="405"/>
      <c r="CGP16" s="405"/>
      <c r="CGQ16" s="405"/>
      <c r="CGR16" s="405"/>
      <c r="CGS16" s="405"/>
      <c r="CGT16" s="405"/>
      <c r="CGU16" s="405"/>
      <c r="CGV16" s="405"/>
      <c r="CGW16" s="405"/>
      <c r="CGX16" s="405"/>
      <c r="CGY16" s="405"/>
      <c r="CGZ16" s="405"/>
      <c r="CHA16" s="405"/>
      <c r="CHB16" s="405"/>
      <c r="CHC16" s="405"/>
      <c r="CHD16" s="405"/>
      <c r="CHE16" s="405"/>
      <c r="CHF16" s="405"/>
      <c r="CHG16" s="405"/>
      <c r="CHH16" s="405"/>
      <c r="CHI16" s="405"/>
      <c r="CHJ16" s="405"/>
      <c r="CHK16" s="405"/>
      <c r="CHL16" s="405"/>
      <c r="CHM16" s="405"/>
      <c r="CHN16" s="405"/>
      <c r="CHO16" s="405"/>
      <c r="CHP16" s="405"/>
      <c r="CHQ16" s="405"/>
      <c r="CHR16" s="405"/>
      <c r="CHS16" s="405"/>
      <c r="CHT16" s="405"/>
      <c r="CHU16" s="405"/>
      <c r="CHV16" s="405"/>
      <c r="CHW16" s="405"/>
      <c r="CHX16" s="405"/>
      <c r="CHY16" s="405"/>
      <c r="CHZ16" s="405"/>
      <c r="CIA16" s="405"/>
      <c r="CIB16" s="405"/>
      <c r="CIC16" s="405"/>
      <c r="CID16" s="405"/>
      <c r="CIE16" s="405"/>
      <c r="CIF16" s="405"/>
      <c r="CIG16" s="405"/>
      <c r="CIH16" s="405"/>
      <c r="CII16" s="405"/>
      <c r="CIJ16" s="405"/>
      <c r="CIK16" s="405"/>
      <c r="CIL16" s="405"/>
      <c r="CIM16" s="405"/>
      <c r="CIN16" s="405"/>
      <c r="CIO16" s="405"/>
      <c r="CIP16" s="405"/>
      <c r="CIQ16" s="405"/>
      <c r="CIR16" s="405"/>
      <c r="CIS16" s="405"/>
      <c r="CIT16" s="405"/>
      <c r="CIU16" s="405"/>
      <c r="CIV16" s="405"/>
      <c r="CIW16" s="405"/>
      <c r="CIX16" s="405"/>
      <c r="CIY16" s="405"/>
      <c r="CIZ16" s="405"/>
      <c r="CJA16" s="405"/>
      <c r="CJB16" s="405"/>
      <c r="CJC16" s="405"/>
      <c r="CJD16" s="405"/>
      <c r="CJE16" s="405"/>
      <c r="CJF16" s="405"/>
      <c r="CJG16" s="405"/>
      <c r="CJH16" s="405"/>
      <c r="CJI16" s="405"/>
      <c r="CJJ16" s="405"/>
      <c r="CJK16" s="405"/>
      <c r="CJL16" s="405"/>
      <c r="CJM16" s="405"/>
      <c r="CJN16" s="405"/>
      <c r="CJO16" s="405"/>
      <c r="CJP16" s="405"/>
      <c r="CJQ16" s="405"/>
      <c r="CJR16" s="405"/>
      <c r="CJS16" s="405"/>
      <c r="CJT16" s="405"/>
      <c r="CJU16" s="405"/>
      <c r="CJV16" s="405"/>
      <c r="CJW16" s="405"/>
      <c r="CJX16" s="405"/>
      <c r="CJY16" s="405"/>
      <c r="CJZ16" s="405"/>
      <c r="CKA16" s="405"/>
      <c r="CKB16" s="405"/>
      <c r="CKC16" s="405"/>
      <c r="CKD16" s="405"/>
      <c r="CKE16" s="405"/>
      <c r="CKF16" s="405"/>
      <c r="CKG16" s="405"/>
      <c r="CKH16" s="405"/>
      <c r="CKI16" s="405"/>
      <c r="CKJ16" s="405"/>
      <c r="CKK16" s="405"/>
      <c r="CKL16" s="405"/>
      <c r="CKM16" s="405"/>
      <c r="CKN16" s="405"/>
      <c r="CKO16" s="405"/>
      <c r="CKP16" s="405"/>
      <c r="CKQ16" s="405"/>
      <c r="CKR16" s="405"/>
      <c r="CKS16" s="405"/>
      <c r="CKT16" s="405"/>
      <c r="CKU16" s="405"/>
      <c r="CKV16" s="405"/>
      <c r="CKW16" s="405"/>
      <c r="CKX16" s="405"/>
      <c r="CKY16" s="405"/>
      <c r="CKZ16" s="405"/>
      <c r="CLA16" s="405"/>
      <c r="CLB16" s="405"/>
      <c r="CLC16" s="405"/>
      <c r="CLD16" s="405"/>
      <c r="CLE16" s="405"/>
      <c r="CLF16" s="405"/>
      <c r="CLG16" s="405"/>
      <c r="CLH16" s="405"/>
      <c r="CLI16" s="405"/>
      <c r="CLJ16" s="405"/>
      <c r="CLK16" s="405"/>
      <c r="CLL16" s="405"/>
      <c r="CLM16" s="405"/>
      <c r="CLN16" s="405"/>
      <c r="CLO16" s="405"/>
      <c r="CLP16" s="405"/>
      <c r="CLQ16" s="405"/>
      <c r="CLR16" s="405"/>
      <c r="CLS16" s="405"/>
      <c r="CLT16" s="405"/>
      <c r="CLU16" s="405"/>
      <c r="CLV16" s="405"/>
      <c r="CLW16" s="405"/>
      <c r="CLX16" s="405"/>
      <c r="CLY16" s="405"/>
      <c r="CLZ16" s="405"/>
      <c r="CMA16" s="405"/>
      <c r="CMB16" s="405"/>
      <c r="CMC16" s="405"/>
      <c r="CMD16" s="405"/>
      <c r="CME16" s="405"/>
      <c r="CMF16" s="405"/>
      <c r="CMG16" s="405"/>
      <c r="CMH16" s="405"/>
      <c r="CMI16" s="405"/>
      <c r="CMJ16" s="405"/>
      <c r="CMK16" s="405"/>
      <c r="CML16" s="405"/>
      <c r="CMM16" s="405"/>
      <c r="CMN16" s="405"/>
      <c r="CMO16" s="405"/>
      <c r="CMP16" s="405"/>
      <c r="CMQ16" s="405"/>
      <c r="CMR16" s="405"/>
      <c r="CMS16" s="405"/>
      <c r="CMT16" s="405"/>
      <c r="CMU16" s="405"/>
      <c r="CMV16" s="405"/>
      <c r="CMW16" s="405"/>
      <c r="CMX16" s="405"/>
      <c r="CMY16" s="405"/>
      <c r="CMZ16" s="405"/>
      <c r="CNA16" s="405"/>
      <c r="CNB16" s="405"/>
      <c r="CNC16" s="405"/>
      <c r="CND16" s="405"/>
      <c r="CNE16" s="405"/>
      <c r="CNF16" s="405"/>
      <c r="CNG16" s="405"/>
      <c r="CNH16" s="405"/>
      <c r="CNI16" s="405"/>
      <c r="CNJ16" s="405"/>
      <c r="CNK16" s="405"/>
      <c r="CNL16" s="405"/>
      <c r="CNM16" s="405"/>
      <c r="CNN16" s="405"/>
      <c r="CNO16" s="405"/>
      <c r="CNP16" s="405"/>
      <c r="CNQ16" s="405"/>
      <c r="CNR16" s="405"/>
      <c r="CNS16" s="405"/>
      <c r="CNT16" s="405"/>
      <c r="CNU16" s="405"/>
      <c r="CNV16" s="405"/>
      <c r="CNW16" s="405"/>
      <c r="CNX16" s="405"/>
      <c r="CNY16" s="405"/>
      <c r="CNZ16" s="405"/>
      <c r="COA16" s="405"/>
      <c r="COB16" s="405"/>
      <c r="COC16" s="405"/>
      <c r="COD16" s="405"/>
      <c r="COE16" s="405"/>
      <c r="COF16" s="405"/>
      <c r="COG16" s="405"/>
      <c r="COH16" s="405"/>
      <c r="COI16" s="405"/>
      <c r="COJ16" s="405"/>
      <c r="COK16" s="405"/>
      <c r="COL16" s="405"/>
      <c r="COM16" s="405"/>
      <c r="CON16" s="405"/>
      <c r="COO16" s="405"/>
      <c r="COP16" s="405"/>
      <c r="COQ16" s="405"/>
      <c r="COR16" s="405"/>
      <c r="COS16" s="405"/>
      <c r="COT16" s="405"/>
      <c r="COU16" s="405"/>
      <c r="COV16" s="405"/>
      <c r="COW16" s="405"/>
      <c r="COX16" s="405"/>
      <c r="COY16" s="405"/>
      <c r="COZ16" s="405"/>
      <c r="CPA16" s="405"/>
      <c r="CPB16" s="405"/>
      <c r="CPC16" s="405"/>
      <c r="CPD16" s="405"/>
      <c r="CPE16" s="405"/>
      <c r="CPF16" s="405"/>
      <c r="CPG16" s="405"/>
      <c r="CPH16" s="405"/>
      <c r="CPI16" s="405"/>
      <c r="CPJ16" s="405"/>
      <c r="CPK16" s="405"/>
      <c r="CPL16" s="405"/>
      <c r="CPM16" s="405"/>
      <c r="CPN16" s="405"/>
      <c r="CPO16" s="405"/>
      <c r="CPP16" s="405"/>
      <c r="CPQ16" s="405"/>
      <c r="CPR16" s="405"/>
      <c r="CPS16" s="405"/>
      <c r="CPT16" s="405"/>
      <c r="CPU16" s="405"/>
      <c r="CPV16" s="405"/>
      <c r="CPW16" s="405"/>
      <c r="CPX16" s="405"/>
      <c r="CPY16" s="405"/>
      <c r="CPZ16" s="405"/>
      <c r="CQA16" s="405"/>
      <c r="CQB16" s="405"/>
      <c r="CQC16" s="405"/>
      <c r="CQD16" s="405"/>
      <c r="CQE16" s="405"/>
      <c r="CQF16" s="405"/>
      <c r="CQG16" s="405"/>
      <c r="CQH16" s="405"/>
      <c r="CQI16" s="405"/>
      <c r="CQJ16" s="405"/>
      <c r="CQK16" s="405"/>
      <c r="CQL16" s="405"/>
      <c r="CQM16" s="405"/>
      <c r="CQN16" s="405"/>
      <c r="CQO16" s="405"/>
      <c r="CQP16" s="405"/>
      <c r="CQQ16" s="405"/>
      <c r="CQR16" s="405"/>
      <c r="CQS16" s="405"/>
      <c r="CQT16" s="405"/>
      <c r="CQU16" s="405"/>
      <c r="CQV16" s="405"/>
      <c r="CQW16" s="405"/>
      <c r="CQX16" s="405"/>
      <c r="CQY16" s="405"/>
      <c r="CQZ16" s="405"/>
      <c r="CRA16" s="405"/>
      <c r="CRB16" s="405"/>
      <c r="CRC16" s="405"/>
      <c r="CRD16" s="405"/>
      <c r="CRE16" s="405"/>
      <c r="CRF16" s="405"/>
      <c r="CRG16" s="405"/>
      <c r="CRH16" s="405"/>
      <c r="CRI16" s="405"/>
      <c r="CRJ16" s="405"/>
      <c r="CRK16" s="405"/>
      <c r="CRL16" s="405"/>
      <c r="CRM16" s="405"/>
      <c r="CRN16" s="405"/>
      <c r="CRO16" s="405"/>
      <c r="CRP16" s="405"/>
      <c r="CRQ16" s="405"/>
      <c r="CRR16" s="405"/>
      <c r="CRS16" s="405"/>
      <c r="CRT16" s="405"/>
      <c r="CRU16" s="405"/>
      <c r="CRV16" s="405"/>
      <c r="CRW16" s="405"/>
      <c r="CRX16" s="405"/>
      <c r="CRY16" s="405"/>
      <c r="CRZ16" s="405"/>
      <c r="CSA16" s="405"/>
      <c r="CSB16" s="405"/>
      <c r="CSC16" s="405"/>
      <c r="CSD16" s="405"/>
      <c r="CSE16" s="405"/>
      <c r="CSF16" s="405"/>
      <c r="CSG16" s="405"/>
      <c r="CSH16" s="405"/>
      <c r="CSI16" s="405"/>
      <c r="CSJ16" s="405"/>
      <c r="CSK16" s="405"/>
      <c r="CSL16" s="405"/>
      <c r="CSM16" s="405"/>
      <c r="CSN16" s="405"/>
      <c r="CSO16" s="405"/>
      <c r="CSP16" s="405"/>
      <c r="CSQ16" s="405"/>
      <c r="CSR16" s="405"/>
      <c r="CSS16" s="405"/>
      <c r="CST16" s="405"/>
      <c r="CSU16" s="405"/>
      <c r="CSV16" s="405"/>
      <c r="CSW16" s="405"/>
      <c r="CSX16" s="405"/>
      <c r="CSY16" s="405"/>
      <c r="CSZ16" s="405"/>
      <c r="CTA16" s="405"/>
      <c r="CTB16" s="405"/>
      <c r="CTC16" s="405"/>
      <c r="CTD16" s="405"/>
      <c r="CTE16" s="405"/>
      <c r="CTF16" s="405"/>
      <c r="CTG16" s="405"/>
      <c r="CTH16" s="405"/>
      <c r="CTI16" s="405"/>
      <c r="CTJ16" s="405"/>
      <c r="CTK16" s="405"/>
      <c r="CTL16" s="405"/>
      <c r="CTM16" s="405"/>
      <c r="CTN16" s="405"/>
      <c r="CTO16" s="405"/>
      <c r="CTP16" s="405"/>
      <c r="CTQ16" s="405"/>
      <c r="CTR16" s="405"/>
      <c r="CTS16" s="405"/>
      <c r="CTT16" s="405"/>
      <c r="CTU16" s="405"/>
      <c r="CTV16" s="405"/>
      <c r="CTW16" s="405"/>
      <c r="CTX16" s="405"/>
      <c r="CTY16" s="405"/>
      <c r="CTZ16" s="405"/>
      <c r="CUA16" s="405"/>
      <c r="CUB16" s="405"/>
      <c r="CUC16" s="405"/>
      <c r="CUD16" s="405"/>
      <c r="CUE16" s="405"/>
      <c r="CUF16" s="405"/>
      <c r="CUG16" s="405"/>
      <c r="CUH16" s="405"/>
      <c r="CUI16" s="405"/>
      <c r="CUJ16" s="405"/>
      <c r="CUK16" s="405"/>
      <c r="CUL16" s="405"/>
      <c r="CUM16" s="405"/>
      <c r="CUN16" s="405"/>
      <c r="CUO16" s="405"/>
      <c r="CUP16" s="405"/>
      <c r="CUQ16" s="405"/>
      <c r="CUR16" s="405"/>
      <c r="CUS16" s="405"/>
      <c r="CUT16" s="405"/>
      <c r="CUU16" s="405"/>
      <c r="CUV16" s="405"/>
      <c r="CUW16" s="405"/>
      <c r="CUX16" s="405"/>
      <c r="CUY16" s="405"/>
      <c r="CUZ16" s="405"/>
      <c r="CVA16" s="405"/>
      <c r="CVB16" s="405"/>
      <c r="CVC16" s="405"/>
      <c r="CVD16" s="405"/>
      <c r="CVE16" s="405"/>
      <c r="CVF16" s="405"/>
      <c r="CVG16" s="405"/>
      <c r="CVH16" s="405"/>
      <c r="CVI16" s="405"/>
      <c r="CVJ16" s="405"/>
      <c r="CVK16" s="405"/>
      <c r="CVL16" s="405"/>
      <c r="CVM16" s="405"/>
      <c r="CVN16" s="405"/>
      <c r="CVO16" s="405"/>
      <c r="CVP16" s="405"/>
      <c r="CVQ16" s="405"/>
      <c r="CVR16" s="405"/>
      <c r="CVS16" s="405"/>
      <c r="CVT16" s="405"/>
      <c r="CVU16" s="405"/>
      <c r="CVV16" s="405"/>
      <c r="CVW16" s="405"/>
      <c r="CVX16" s="405"/>
      <c r="CVY16" s="405"/>
      <c r="CVZ16" s="405"/>
      <c r="CWA16" s="405"/>
      <c r="CWB16" s="405"/>
      <c r="CWC16" s="405"/>
      <c r="CWD16" s="405"/>
      <c r="CWE16" s="405"/>
      <c r="CWF16" s="405"/>
      <c r="CWG16" s="405"/>
      <c r="CWH16" s="405"/>
      <c r="CWI16" s="405"/>
      <c r="CWJ16" s="405"/>
      <c r="CWK16" s="405"/>
      <c r="CWL16" s="405"/>
      <c r="CWM16" s="405"/>
      <c r="CWN16" s="405"/>
      <c r="CWO16" s="405"/>
      <c r="CWP16" s="405"/>
      <c r="CWQ16" s="405"/>
      <c r="CWR16" s="405"/>
      <c r="CWS16" s="405"/>
      <c r="CWT16" s="405"/>
      <c r="CWU16" s="405"/>
      <c r="CWV16" s="405"/>
      <c r="CWW16" s="405"/>
      <c r="CWX16" s="405"/>
      <c r="CWY16" s="405"/>
      <c r="CWZ16" s="405"/>
      <c r="CXA16" s="405"/>
      <c r="CXB16" s="405"/>
      <c r="CXC16" s="405"/>
      <c r="CXD16" s="405"/>
      <c r="CXE16" s="405"/>
      <c r="CXF16" s="405"/>
      <c r="CXG16" s="405"/>
      <c r="CXH16" s="405"/>
      <c r="CXI16" s="405"/>
      <c r="CXJ16" s="405"/>
      <c r="CXK16" s="405"/>
      <c r="CXL16" s="405"/>
      <c r="CXM16" s="405"/>
      <c r="CXN16" s="405"/>
      <c r="CXO16" s="405"/>
      <c r="CXP16" s="405"/>
      <c r="CXQ16" s="405"/>
      <c r="CXR16" s="405"/>
      <c r="CXS16" s="405"/>
      <c r="CXT16" s="405"/>
      <c r="CXU16" s="405"/>
      <c r="CXV16" s="405"/>
      <c r="CXW16" s="405"/>
      <c r="CXX16" s="405"/>
      <c r="CXY16" s="405"/>
      <c r="CXZ16" s="405"/>
      <c r="CYA16" s="405"/>
      <c r="CYB16" s="405"/>
      <c r="CYC16" s="405"/>
      <c r="CYD16" s="405"/>
      <c r="CYE16" s="405"/>
      <c r="CYF16" s="405"/>
      <c r="CYG16" s="405"/>
      <c r="CYH16" s="405"/>
      <c r="CYI16" s="405"/>
      <c r="CYJ16" s="405"/>
      <c r="CYK16" s="405"/>
      <c r="CYL16" s="405"/>
      <c r="CYM16" s="405"/>
      <c r="CYN16" s="405"/>
      <c r="CYO16" s="405"/>
      <c r="CYP16" s="405"/>
      <c r="CYQ16" s="405"/>
      <c r="CYR16" s="405"/>
      <c r="CYS16" s="405"/>
      <c r="CYT16" s="405"/>
      <c r="CYU16" s="405"/>
      <c r="CYV16" s="405"/>
      <c r="CYW16" s="405"/>
      <c r="CYX16" s="405"/>
      <c r="CYY16" s="405"/>
      <c r="CYZ16" s="405"/>
      <c r="CZA16" s="405"/>
      <c r="CZB16" s="405"/>
      <c r="CZC16" s="405"/>
      <c r="CZD16" s="405"/>
      <c r="CZE16" s="405"/>
      <c r="CZF16" s="405"/>
      <c r="CZG16" s="405"/>
      <c r="CZH16" s="405"/>
      <c r="CZI16" s="405"/>
      <c r="CZJ16" s="405"/>
      <c r="CZK16" s="405"/>
      <c r="CZL16" s="405"/>
      <c r="CZM16" s="405"/>
      <c r="CZN16" s="405"/>
      <c r="CZO16" s="405"/>
      <c r="CZP16" s="405"/>
      <c r="CZQ16" s="405"/>
      <c r="CZR16" s="405"/>
      <c r="CZS16" s="405"/>
      <c r="CZT16" s="405"/>
      <c r="CZU16" s="405"/>
      <c r="CZV16" s="405"/>
      <c r="CZW16" s="405"/>
      <c r="CZX16" s="405"/>
      <c r="CZY16" s="405"/>
      <c r="CZZ16" s="405"/>
      <c r="DAA16" s="405"/>
      <c r="DAB16" s="405"/>
      <c r="DAC16" s="405"/>
      <c r="DAD16" s="405"/>
      <c r="DAE16" s="405"/>
      <c r="DAF16" s="405"/>
      <c r="DAG16" s="405"/>
      <c r="DAH16" s="405"/>
      <c r="DAI16" s="405"/>
      <c r="DAJ16" s="405"/>
      <c r="DAK16" s="405"/>
      <c r="DAL16" s="405"/>
      <c r="DAM16" s="405"/>
      <c r="DAN16" s="405"/>
      <c r="DAO16" s="405"/>
      <c r="DAP16" s="405"/>
      <c r="DAQ16" s="405"/>
      <c r="DAR16" s="405"/>
      <c r="DAS16" s="405"/>
      <c r="DAT16" s="405"/>
      <c r="DAU16" s="405"/>
      <c r="DAV16" s="405"/>
      <c r="DAW16" s="405"/>
      <c r="DAX16" s="405"/>
      <c r="DAY16" s="405"/>
      <c r="DAZ16" s="405"/>
      <c r="DBA16" s="405"/>
      <c r="DBB16" s="405"/>
      <c r="DBC16" s="405"/>
      <c r="DBD16" s="405"/>
      <c r="DBE16" s="405"/>
      <c r="DBF16" s="405"/>
      <c r="DBG16" s="405"/>
      <c r="DBH16" s="405"/>
      <c r="DBI16" s="405"/>
      <c r="DBJ16" s="405"/>
      <c r="DBK16" s="405"/>
      <c r="DBL16" s="405"/>
      <c r="DBM16" s="405"/>
      <c r="DBN16" s="405"/>
      <c r="DBO16" s="405"/>
      <c r="DBP16" s="405"/>
      <c r="DBQ16" s="405"/>
      <c r="DBR16" s="405"/>
      <c r="DBS16" s="405"/>
      <c r="DBT16" s="405"/>
      <c r="DBU16" s="405"/>
      <c r="DBV16" s="405"/>
      <c r="DBW16" s="405"/>
      <c r="DBX16" s="405"/>
      <c r="DBY16" s="405"/>
      <c r="DBZ16" s="405"/>
      <c r="DCA16" s="405"/>
      <c r="DCB16" s="405"/>
      <c r="DCC16" s="405"/>
      <c r="DCD16" s="405"/>
      <c r="DCE16" s="405"/>
      <c r="DCF16" s="405"/>
      <c r="DCG16" s="405"/>
      <c r="DCH16" s="405"/>
      <c r="DCI16" s="405"/>
      <c r="DCJ16" s="405"/>
      <c r="DCK16" s="405"/>
      <c r="DCL16" s="405"/>
      <c r="DCM16" s="405"/>
      <c r="DCN16" s="405"/>
      <c r="DCO16" s="405"/>
      <c r="DCP16" s="405"/>
      <c r="DCQ16" s="405"/>
      <c r="DCR16" s="405"/>
      <c r="DCS16" s="405"/>
      <c r="DCT16" s="405"/>
      <c r="DCU16" s="405"/>
      <c r="DCV16" s="405"/>
      <c r="DCW16" s="405"/>
      <c r="DCX16" s="405"/>
      <c r="DCY16" s="405"/>
      <c r="DCZ16" s="405"/>
      <c r="DDA16" s="405"/>
      <c r="DDB16" s="405"/>
      <c r="DDC16" s="405"/>
      <c r="DDD16" s="405"/>
      <c r="DDE16" s="405"/>
      <c r="DDF16" s="405"/>
      <c r="DDG16" s="405"/>
      <c r="DDH16" s="405"/>
      <c r="DDI16" s="405"/>
      <c r="DDJ16" s="405"/>
      <c r="DDK16" s="405"/>
      <c r="DDL16" s="405"/>
      <c r="DDM16" s="405"/>
      <c r="DDN16" s="405"/>
      <c r="DDO16" s="405"/>
      <c r="DDP16" s="405"/>
      <c r="DDQ16" s="405"/>
      <c r="DDR16" s="405"/>
      <c r="DDS16" s="405"/>
      <c r="DDT16" s="405"/>
      <c r="DDU16" s="405"/>
      <c r="DDV16" s="405"/>
      <c r="DDW16" s="405"/>
      <c r="DDX16" s="405"/>
      <c r="DDY16" s="405"/>
      <c r="DDZ16" s="405"/>
      <c r="DEA16" s="405"/>
      <c r="DEB16" s="405"/>
      <c r="DEC16" s="405"/>
      <c r="DED16" s="405"/>
      <c r="DEE16" s="405"/>
      <c r="DEF16" s="405"/>
      <c r="DEG16" s="405"/>
      <c r="DEH16" s="405"/>
      <c r="DEI16" s="405"/>
      <c r="DEJ16" s="405"/>
      <c r="DEK16" s="405"/>
      <c r="DEL16" s="405"/>
      <c r="DEM16" s="405"/>
      <c r="DEN16" s="405"/>
      <c r="DEO16" s="405"/>
      <c r="DEP16" s="405"/>
      <c r="DEQ16" s="405"/>
      <c r="DER16" s="405"/>
      <c r="DES16" s="405"/>
      <c r="DET16" s="405"/>
      <c r="DEU16" s="405"/>
      <c r="DEV16" s="405"/>
      <c r="DEW16" s="405"/>
      <c r="DEX16" s="405"/>
      <c r="DEY16" s="405"/>
      <c r="DEZ16" s="405"/>
      <c r="DFA16" s="405"/>
      <c r="DFB16" s="405"/>
      <c r="DFC16" s="405"/>
      <c r="DFD16" s="405"/>
      <c r="DFE16" s="405"/>
      <c r="DFF16" s="405"/>
      <c r="DFG16" s="405"/>
      <c r="DFH16" s="405"/>
      <c r="DFI16" s="405"/>
      <c r="DFJ16" s="405"/>
      <c r="DFK16" s="405"/>
      <c r="DFL16" s="405"/>
      <c r="DFM16" s="405"/>
      <c r="DFN16" s="405"/>
      <c r="DFO16" s="405"/>
      <c r="DFP16" s="405"/>
      <c r="DFQ16" s="405"/>
      <c r="DFR16" s="405"/>
      <c r="DFS16" s="405"/>
      <c r="DFT16" s="405"/>
      <c r="DFU16" s="405"/>
      <c r="DFV16" s="405"/>
      <c r="DFW16" s="405"/>
      <c r="DFX16" s="405"/>
      <c r="DFY16" s="405"/>
      <c r="DFZ16" s="405"/>
      <c r="DGA16" s="405"/>
      <c r="DGB16" s="405"/>
      <c r="DGC16" s="405"/>
      <c r="DGD16" s="405"/>
      <c r="DGE16" s="405"/>
      <c r="DGF16" s="405"/>
      <c r="DGG16" s="405"/>
      <c r="DGH16" s="405"/>
      <c r="DGI16" s="405"/>
      <c r="DGJ16" s="405"/>
      <c r="DGK16" s="405"/>
      <c r="DGL16" s="405"/>
      <c r="DGM16" s="405"/>
      <c r="DGN16" s="405"/>
      <c r="DGO16" s="405"/>
      <c r="DGP16" s="405"/>
      <c r="DGQ16" s="405"/>
      <c r="DGR16" s="405"/>
      <c r="DGS16" s="405"/>
      <c r="DGT16" s="405"/>
      <c r="DGU16" s="405"/>
      <c r="DGV16" s="405"/>
      <c r="DGW16" s="405"/>
      <c r="DGX16" s="405"/>
      <c r="DGY16" s="405"/>
      <c r="DGZ16" s="405"/>
      <c r="DHA16" s="405"/>
      <c r="DHB16" s="405"/>
      <c r="DHC16" s="405"/>
      <c r="DHD16" s="405"/>
      <c r="DHE16" s="405"/>
      <c r="DHF16" s="405"/>
      <c r="DHG16" s="405"/>
      <c r="DHH16" s="405"/>
      <c r="DHI16" s="405"/>
      <c r="DHJ16" s="405"/>
      <c r="DHK16" s="405"/>
      <c r="DHL16" s="405"/>
      <c r="DHM16" s="405"/>
      <c r="DHN16" s="405"/>
      <c r="DHO16" s="405"/>
      <c r="DHP16" s="405"/>
      <c r="DHQ16" s="405"/>
      <c r="DHR16" s="405"/>
      <c r="DHS16" s="405"/>
      <c r="DHT16" s="405"/>
      <c r="DHU16" s="405"/>
      <c r="DHV16" s="405"/>
      <c r="DHW16" s="405"/>
      <c r="DHX16" s="405"/>
      <c r="DHY16" s="405"/>
      <c r="DHZ16" s="405"/>
      <c r="DIA16" s="405"/>
      <c r="DIB16" s="405"/>
      <c r="DIC16" s="405"/>
      <c r="DID16" s="405"/>
      <c r="DIE16" s="405"/>
      <c r="DIF16" s="405"/>
      <c r="DIG16" s="405"/>
      <c r="DIH16" s="405"/>
      <c r="DII16" s="405"/>
      <c r="DIJ16" s="405"/>
      <c r="DIK16" s="405"/>
      <c r="DIL16" s="405"/>
      <c r="DIM16" s="405"/>
      <c r="DIN16" s="405"/>
      <c r="DIO16" s="405"/>
      <c r="DIP16" s="405"/>
      <c r="DIQ16" s="405"/>
      <c r="DIR16" s="405"/>
      <c r="DIS16" s="405"/>
      <c r="DIT16" s="405"/>
      <c r="DIU16" s="405"/>
      <c r="DIV16" s="405"/>
      <c r="DIW16" s="405"/>
      <c r="DIX16" s="405"/>
      <c r="DIY16" s="405"/>
      <c r="DIZ16" s="405"/>
      <c r="DJA16" s="405"/>
      <c r="DJB16" s="405"/>
      <c r="DJC16" s="405"/>
      <c r="DJD16" s="405"/>
      <c r="DJE16" s="405"/>
      <c r="DJF16" s="405"/>
      <c r="DJG16" s="405"/>
      <c r="DJH16" s="405"/>
      <c r="DJI16" s="405"/>
      <c r="DJJ16" s="405"/>
      <c r="DJK16" s="405"/>
      <c r="DJL16" s="405"/>
      <c r="DJM16" s="405"/>
      <c r="DJN16" s="405"/>
      <c r="DJO16" s="405"/>
      <c r="DJP16" s="405"/>
      <c r="DJQ16" s="405"/>
      <c r="DJR16" s="405"/>
      <c r="DJS16" s="405"/>
      <c r="DJT16" s="405"/>
      <c r="DJU16" s="405"/>
      <c r="DJV16" s="405"/>
      <c r="DJW16" s="405"/>
      <c r="DJX16" s="405"/>
      <c r="DJY16" s="405"/>
      <c r="DJZ16" s="405"/>
      <c r="DKA16" s="405"/>
      <c r="DKB16" s="405"/>
      <c r="DKC16" s="405"/>
      <c r="DKD16" s="405"/>
      <c r="DKE16" s="405"/>
      <c r="DKF16" s="405"/>
      <c r="DKG16" s="405"/>
      <c r="DKH16" s="405"/>
      <c r="DKI16" s="405"/>
      <c r="DKJ16" s="405"/>
      <c r="DKK16" s="405"/>
      <c r="DKL16" s="405"/>
      <c r="DKM16" s="405"/>
      <c r="DKN16" s="405"/>
      <c r="DKO16" s="405"/>
      <c r="DKP16" s="405"/>
      <c r="DKQ16" s="405"/>
      <c r="DKR16" s="405"/>
      <c r="DKS16" s="405"/>
      <c r="DKT16" s="405"/>
      <c r="DKU16" s="405"/>
      <c r="DKV16" s="405"/>
      <c r="DKW16" s="405"/>
      <c r="DKX16" s="405"/>
      <c r="DKY16" s="405"/>
      <c r="DKZ16" s="405"/>
      <c r="DLA16" s="405"/>
      <c r="DLB16" s="405"/>
      <c r="DLC16" s="405"/>
      <c r="DLD16" s="405"/>
      <c r="DLE16" s="405"/>
      <c r="DLF16" s="405"/>
      <c r="DLG16" s="405"/>
      <c r="DLH16" s="405"/>
      <c r="DLI16" s="405"/>
      <c r="DLJ16" s="405"/>
      <c r="DLK16" s="405"/>
      <c r="DLL16" s="405"/>
      <c r="DLM16" s="405"/>
      <c r="DLN16" s="405"/>
      <c r="DLO16" s="405"/>
      <c r="DLP16" s="405"/>
      <c r="DLQ16" s="405"/>
      <c r="DLR16" s="405"/>
      <c r="DLS16" s="405"/>
      <c r="DLT16" s="405"/>
      <c r="DLU16" s="405"/>
      <c r="DLV16" s="405"/>
      <c r="DLW16" s="405"/>
      <c r="DLX16" s="405"/>
      <c r="DLY16" s="405"/>
      <c r="DLZ16" s="405"/>
      <c r="DMA16" s="405"/>
      <c r="DMB16" s="405"/>
      <c r="DMC16" s="405"/>
      <c r="DMD16" s="405"/>
      <c r="DME16" s="405"/>
      <c r="DMF16" s="405"/>
      <c r="DMG16" s="405"/>
      <c r="DMH16" s="405"/>
      <c r="DMI16" s="405"/>
      <c r="DMJ16" s="405"/>
      <c r="DMK16" s="405"/>
      <c r="DML16" s="405"/>
      <c r="DMM16" s="405"/>
      <c r="DMN16" s="405"/>
      <c r="DMO16" s="405"/>
      <c r="DMP16" s="405"/>
      <c r="DMQ16" s="405"/>
      <c r="DMR16" s="405"/>
      <c r="DMS16" s="405"/>
      <c r="DMT16" s="405"/>
      <c r="DMU16" s="405"/>
      <c r="DMV16" s="405"/>
      <c r="DMW16" s="405"/>
      <c r="DMX16" s="405"/>
      <c r="DMY16" s="405"/>
      <c r="DMZ16" s="405"/>
      <c r="DNA16" s="405"/>
      <c r="DNB16" s="405"/>
      <c r="DNC16" s="405"/>
      <c r="DND16" s="405"/>
      <c r="DNE16" s="405"/>
      <c r="DNF16" s="405"/>
      <c r="DNG16" s="405"/>
      <c r="DNH16" s="405"/>
      <c r="DNI16" s="405"/>
      <c r="DNJ16" s="405"/>
      <c r="DNK16" s="405"/>
      <c r="DNL16" s="405"/>
      <c r="DNM16" s="405"/>
      <c r="DNN16" s="405"/>
      <c r="DNO16" s="405"/>
      <c r="DNP16" s="405"/>
      <c r="DNQ16" s="405"/>
      <c r="DNR16" s="405"/>
      <c r="DNS16" s="405"/>
      <c r="DNT16" s="405"/>
      <c r="DNU16" s="405"/>
      <c r="DNV16" s="405"/>
      <c r="DNW16" s="405"/>
      <c r="DNX16" s="405"/>
      <c r="DNY16" s="405"/>
      <c r="DNZ16" s="405"/>
      <c r="DOA16" s="405"/>
      <c r="DOB16" s="405"/>
      <c r="DOC16" s="405"/>
      <c r="DOD16" s="405"/>
      <c r="DOE16" s="405"/>
      <c r="DOF16" s="405"/>
      <c r="DOG16" s="405"/>
      <c r="DOH16" s="405"/>
      <c r="DOI16" s="405"/>
      <c r="DOJ16" s="405"/>
      <c r="DOK16" s="405"/>
      <c r="DOL16" s="405"/>
      <c r="DOM16" s="405"/>
      <c r="DON16" s="405"/>
      <c r="DOO16" s="405"/>
      <c r="DOP16" s="405"/>
      <c r="DOQ16" s="405"/>
      <c r="DOR16" s="405"/>
      <c r="DOS16" s="405"/>
      <c r="DOT16" s="405"/>
      <c r="DOU16" s="405"/>
      <c r="DOV16" s="405"/>
      <c r="DOW16" s="405"/>
      <c r="DOX16" s="405"/>
      <c r="DOY16" s="405"/>
      <c r="DOZ16" s="405"/>
      <c r="DPA16" s="405"/>
      <c r="DPB16" s="405"/>
      <c r="DPC16" s="405"/>
      <c r="DPD16" s="405"/>
      <c r="DPE16" s="405"/>
      <c r="DPF16" s="405"/>
      <c r="DPG16" s="405"/>
      <c r="DPH16" s="405"/>
      <c r="DPI16" s="405"/>
      <c r="DPJ16" s="405"/>
      <c r="DPK16" s="405"/>
      <c r="DPL16" s="405"/>
      <c r="DPM16" s="405"/>
      <c r="DPN16" s="405"/>
      <c r="DPO16" s="405"/>
      <c r="DPP16" s="405"/>
      <c r="DPQ16" s="405"/>
      <c r="DPR16" s="405"/>
      <c r="DPS16" s="405"/>
      <c r="DPT16" s="405"/>
      <c r="DPU16" s="405"/>
      <c r="DPV16" s="405"/>
      <c r="DPW16" s="405"/>
      <c r="DPX16" s="405"/>
      <c r="DPY16" s="405"/>
      <c r="DPZ16" s="405"/>
      <c r="DQA16" s="405"/>
      <c r="DQB16" s="405"/>
      <c r="DQC16" s="405"/>
      <c r="DQD16" s="405"/>
      <c r="DQE16" s="405"/>
      <c r="DQF16" s="405"/>
      <c r="DQG16" s="405"/>
      <c r="DQH16" s="405"/>
      <c r="DQI16" s="405"/>
      <c r="DQJ16" s="405"/>
      <c r="DQK16" s="405"/>
      <c r="DQL16" s="405"/>
      <c r="DQM16" s="405"/>
      <c r="DQN16" s="405"/>
      <c r="DQO16" s="405"/>
      <c r="DQP16" s="405"/>
      <c r="DQQ16" s="405"/>
      <c r="DQR16" s="405"/>
      <c r="DQS16" s="405"/>
      <c r="DQT16" s="405"/>
      <c r="DQU16" s="405"/>
      <c r="DQV16" s="405"/>
      <c r="DQW16" s="405"/>
      <c r="DQX16" s="405"/>
      <c r="DQY16" s="405"/>
      <c r="DQZ16" s="405"/>
      <c r="DRA16" s="405"/>
      <c r="DRB16" s="405"/>
      <c r="DRC16" s="405"/>
      <c r="DRD16" s="405"/>
      <c r="DRE16" s="405"/>
      <c r="DRF16" s="405"/>
      <c r="DRG16" s="405"/>
      <c r="DRH16" s="405"/>
      <c r="DRI16" s="405"/>
      <c r="DRJ16" s="405"/>
      <c r="DRK16" s="405"/>
      <c r="DRL16" s="405"/>
      <c r="DRM16" s="405"/>
      <c r="DRN16" s="405"/>
      <c r="DRO16" s="405"/>
      <c r="DRP16" s="405"/>
      <c r="DRQ16" s="405"/>
      <c r="DRR16" s="405"/>
      <c r="DRS16" s="405"/>
      <c r="DRT16" s="405"/>
      <c r="DRU16" s="405"/>
      <c r="DRV16" s="405"/>
      <c r="DRW16" s="405"/>
      <c r="DRX16" s="405"/>
      <c r="DRY16" s="405"/>
      <c r="DRZ16" s="405"/>
      <c r="DSA16" s="405"/>
      <c r="DSB16" s="405"/>
      <c r="DSC16" s="405"/>
      <c r="DSD16" s="405"/>
      <c r="DSE16" s="405"/>
      <c r="DSF16" s="405"/>
      <c r="DSG16" s="405"/>
      <c r="DSH16" s="405"/>
      <c r="DSI16" s="405"/>
      <c r="DSJ16" s="405"/>
      <c r="DSK16" s="405"/>
      <c r="DSL16" s="405"/>
      <c r="DSM16" s="405"/>
      <c r="DSN16" s="405"/>
      <c r="DSO16" s="405"/>
      <c r="DSP16" s="405"/>
      <c r="DSQ16" s="405"/>
      <c r="DSR16" s="405"/>
      <c r="DSS16" s="405"/>
      <c r="DST16" s="405"/>
      <c r="DSU16" s="405"/>
      <c r="DSV16" s="405"/>
      <c r="DSW16" s="405"/>
      <c r="DSX16" s="405"/>
      <c r="DSY16" s="405"/>
      <c r="DSZ16" s="405"/>
      <c r="DTA16" s="405"/>
      <c r="DTB16" s="405"/>
      <c r="DTC16" s="405"/>
      <c r="DTD16" s="405"/>
      <c r="DTE16" s="405"/>
      <c r="DTF16" s="405"/>
      <c r="DTG16" s="405"/>
      <c r="DTH16" s="405"/>
      <c r="DTI16" s="405"/>
      <c r="DTJ16" s="405"/>
      <c r="DTK16" s="405"/>
      <c r="DTL16" s="405"/>
      <c r="DTM16" s="405"/>
      <c r="DTN16" s="405"/>
      <c r="DTO16" s="405"/>
      <c r="DTP16" s="405"/>
      <c r="DTQ16" s="405"/>
      <c r="DTR16" s="405"/>
      <c r="DTS16" s="405"/>
      <c r="DTT16" s="405"/>
      <c r="DTU16" s="405"/>
      <c r="DTV16" s="405"/>
      <c r="DTW16" s="405"/>
      <c r="DTX16" s="405"/>
      <c r="DTY16" s="405"/>
      <c r="DTZ16" s="405"/>
      <c r="DUA16" s="405"/>
      <c r="DUB16" s="405"/>
      <c r="DUC16" s="405"/>
      <c r="DUD16" s="405"/>
      <c r="DUE16" s="405"/>
      <c r="DUF16" s="405"/>
      <c r="DUG16" s="405"/>
      <c r="DUH16" s="405"/>
      <c r="DUI16" s="405"/>
      <c r="DUJ16" s="405"/>
      <c r="DUK16" s="405"/>
      <c r="DUL16" s="405"/>
      <c r="DUM16" s="405"/>
      <c r="DUN16" s="405"/>
      <c r="DUO16" s="405"/>
      <c r="DUP16" s="405"/>
      <c r="DUQ16" s="405"/>
      <c r="DUR16" s="405"/>
      <c r="DUS16" s="405"/>
      <c r="DUT16" s="405"/>
      <c r="DUU16" s="405"/>
      <c r="DUV16" s="405"/>
      <c r="DUW16" s="405"/>
      <c r="DUX16" s="405"/>
      <c r="DUY16" s="405"/>
      <c r="DUZ16" s="405"/>
      <c r="DVA16" s="405"/>
      <c r="DVB16" s="405"/>
      <c r="DVC16" s="405"/>
      <c r="DVD16" s="405"/>
      <c r="DVE16" s="405"/>
      <c r="DVF16" s="405"/>
      <c r="DVG16" s="405"/>
      <c r="DVH16" s="405"/>
      <c r="DVI16" s="405"/>
      <c r="DVJ16" s="405"/>
      <c r="DVK16" s="405"/>
      <c r="DVL16" s="405"/>
      <c r="DVM16" s="405"/>
      <c r="DVN16" s="405"/>
      <c r="DVO16" s="405"/>
      <c r="DVP16" s="405"/>
      <c r="DVQ16" s="405"/>
      <c r="DVR16" s="405"/>
      <c r="DVS16" s="405"/>
      <c r="DVT16" s="405"/>
      <c r="DVU16" s="405"/>
      <c r="DVV16" s="405"/>
      <c r="DVW16" s="405"/>
      <c r="DVX16" s="405"/>
      <c r="DVY16" s="405"/>
      <c r="DVZ16" s="405"/>
      <c r="DWA16" s="405"/>
      <c r="DWB16" s="405"/>
      <c r="DWC16" s="405"/>
      <c r="DWD16" s="405"/>
      <c r="DWE16" s="405"/>
      <c r="DWF16" s="405"/>
      <c r="DWG16" s="405"/>
      <c r="DWH16" s="405"/>
      <c r="DWI16" s="405"/>
      <c r="DWJ16" s="405"/>
      <c r="DWK16" s="405"/>
      <c r="DWL16" s="405"/>
      <c r="DWM16" s="405"/>
      <c r="DWN16" s="405"/>
      <c r="DWO16" s="405"/>
      <c r="DWP16" s="405"/>
      <c r="DWQ16" s="405"/>
      <c r="DWR16" s="405"/>
      <c r="DWS16" s="405"/>
      <c r="DWT16" s="405"/>
      <c r="DWU16" s="405"/>
      <c r="DWV16" s="405"/>
      <c r="DWW16" s="405"/>
      <c r="DWX16" s="405"/>
      <c r="DWY16" s="405"/>
      <c r="DWZ16" s="405"/>
      <c r="DXA16" s="405"/>
      <c r="DXB16" s="405"/>
      <c r="DXC16" s="405"/>
      <c r="DXD16" s="405"/>
      <c r="DXE16" s="405"/>
      <c r="DXF16" s="405"/>
      <c r="DXG16" s="405"/>
      <c r="DXH16" s="405"/>
      <c r="DXI16" s="405"/>
      <c r="DXJ16" s="405"/>
      <c r="DXK16" s="405"/>
      <c r="DXL16" s="405"/>
      <c r="DXM16" s="405"/>
      <c r="DXN16" s="405"/>
      <c r="DXO16" s="405"/>
      <c r="DXP16" s="405"/>
      <c r="DXQ16" s="405"/>
      <c r="DXR16" s="405"/>
      <c r="DXS16" s="405"/>
      <c r="DXT16" s="405"/>
      <c r="DXU16" s="405"/>
      <c r="DXV16" s="405"/>
      <c r="DXW16" s="405"/>
      <c r="DXX16" s="405"/>
      <c r="DXY16" s="405"/>
      <c r="DXZ16" s="405"/>
      <c r="DYA16" s="405"/>
      <c r="DYB16" s="405"/>
      <c r="DYC16" s="405"/>
      <c r="DYD16" s="405"/>
      <c r="DYE16" s="405"/>
      <c r="DYF16" s="405"/>
      <c r="DYG16" s="405"/>
      <c r="DYH16" s="405"/>
      <c r="DYI16" s="405"/>
      <c r="DYJ16" s="405"/>
      <c r="DYK16" s="405"/>
      <c r="DYL16" s="405"/>
      <c r="DYM16" s="405"/>
      <c r="DYN16" s="405"/>
      <c r="DYO16" s="405"/>
      <c r="DYP16" s="405"/>
      <c r="DYQ16" s="405"/>
      <c r="DYR16" s="405"/>
      <c r="DYS16" s="405"/>
      <c r="DYT16" s="405"/>
      <c r="DYU16" s="405"/>
      <c r="DYV16" s="405"/>
      <c r="DYW16" s="405"/>
      <c r="DYX16" s="405"/>
      <c r="DYY16" s="405"/>
      <c r="DYZ16" s="405"/>
      <c r="DZA16" s="405"/>
      <c r="DZB16" s="405"/>
      <c r="DZC16" s="405"/>
      <c r="DZD16" s="405"/>
      <c r="DZE16" s="405"/>
      <c r="DZF16" s="405"/>
      <c r="DZG16" s="405"/>
      <c r="DZH16" s="405"/>
      <c r="DZI16" s="405"/>
      <c r="DZJ16" s="405"/>
      <c r="DZK16" s="405"/>
      <c r="DZL16" s="405"/>
      <c r="DZM16" s="405"/>
      <c r="DZN16" s="405"/>
      <c r="DZO16" s="405"/>
      <c r="DZP16" s="405"/>
      <c r="DZQ16" s="405"/>
      <c r="DZR16" s="405"/>
      <c r="DZS16" s="405"/>
      <c r="DZT16" s="405"/>
      <c r="DZU16" s="405"/>
      <c r="DZV16" s="405"/>
      <c r="DZW16" s="405"/>
      <c r="DZX16" s="405"/>
      <c r="DZY16" s="405"/>
      <c r="DZZ16" s="405"/>
      <c r="EAA16" s="405"/>
      <c r="EAB16" s="405"/>
      <c r="EAC16" s="405"/>
      <c r="EAD16" s="405"/>
      <c r="EAE16" s="405"/>
      <c r="EAF16" s="405"/>
      <c r="EAG16" s="405"/>
      <c r="EAH16" s="405"/>
      <c r="EAI16" s="405"/>
      <c r="EAJ16" s="405"/>
      <c r="EAK16" s="405"/>
      <c r="EAL16" s="405"/>
      <c r="EAM16" s="405"/>
      <c r="EAN16" s="405"/>
      <c r="EAO16" s="405"/>
      <c r="EAP16" s="405"/>
      <c r="EAQ16" s="405"/>
      <c r="EAR16" s="405"/>
      <c r="EAS16" s="405"/>
      <c r="EAT16" s="405"/>
      <c r="EAU16" s="405"/>
      <c r="EAV16" s="405"/>
      <c r="EAW16" s="405"/>
      <c r="EAX16" s="405"/>
      <c r="EAY16" s="405"/>
      <c r="EAZ16" s="405"/>
      <c r="EBA16" s="405"/>
      <c r="EBB16" s="405"/>
      <c r="EBC16" s="405"/>
      <c r="EBD16" s="405"/>
      <c r="EBE16" s="405"/>
      <c r="EBF16" s="405"/>
      <c r="EBG16" s="405"/>
      <c r="EBH16" s="405"/>
      <c r="EBI16" s="405"/>
      <c r="EBJ16" s="405"/>
      <c r="EBK16" s="405"/>
      <c r="EBL16" s="405"/>
      <c r="EBM16" s="405"/>
      <c r="EBN16" s="405"/>
      <c r="EBO16" s="405"/>
      <c r="EBP16" s="405"/>
      <c r="EBQ16" s="405"/>
      <c r="EBR16" s="405"/>
      <c r="EBS16" s="405"/>
      <c r="EBT16" s="405"/>
      <c r="EBU16" s="405"/>
      <c r="EBV16" s="405"/>
      <c r="EBW16" s="405"/>
      <c r="EBX16" s="405"/>
      <c r="EBY16" s="405"/>
      <c r="EBZ16" s="405"/>
      <c r="ECA16" s="405"/>
      <c r="ECB16" s="405"/>
      <c r="ECC16" s="405"/>
      <c r="ECD16" s="405"/>
      <c r="ECE16" s="405"/>
      <c r="ECF16" s="405"/>
      <c r="ECG16" s="405"/>
      <c r="ECH16" s="405"/>
      <c r="ECI16" s="405"/>
      <c r="ECJ16" s="405"/>
      <c r="ECK16" s="405"/>
      <c r="ECL16" s="405"/>
      <c r="ECM16" s="405"/>
      <c r="ECN16" s="405"/>
      <c r="ECO16" s="405"/>
      <c r="ECP16" s="405"/>
      <c r="ECQ16" s="405"/>
      <c r="ECR16" s="405"/>
      <c r="ECS16" s="405"/>
      <c r="ECT16" s="405"/>
      <c r="ECU16" s="405"/>
      <c r="ECV16" s="405"/>
      <c r="ECW16" s="405"/>
      <c r="ECX16" s="405"/>
      <c r="ECY16" s="405"/>
      <c r="ECZ16" s="405"/>
      <c r="EDA16" s="405"/>
      <c r="EDB16" s="405"/>
      <c r="EDC16" s="405"/>
      <c r="EDD16" s="405"/>
      <c r="EDE16" s="405"/>
      <c r="EDF16" s="405"/>
      <c r="EDG16" s="405"/>
      <c r="EDH16" s="405"/>
      <c r="EDI16" s="405"/>
      <c r="EDJ16" s="405"/>
      <c r="EDK16" s="405"/>
      <c r="EDL16" s="405"/>
      <c r="EDM16" s="405"/>
      <c r="EDN16" s="405"/>
      <c r="EDO16" s="405"/>
      <c r="EDP16" s="405"/>
      <c r="EDQ16" s="405"/>
      <c r="EDR16" s="405"/>
      <c r="EDS16" s="405"/>
      <c r="EDT16" s="405"/>
      <c r="EDU16" s="405"/>
      <c r="EDV16" s="405"/>
      <c r="EDW16" s="405"/>
      <c r="EDX16" s="405"/>
      <c r="EDY16" s="405"/>
      <c r="EDZ16" s="405"/>
      <c r="EEA16" s="405"/>
      <c r="EEB16" s="405"/>
      <c r="EEC16" s="405"/>
      <c r="EED16" s="405"/>
      <c r="EEE16" s="405"/>
      <c r="EEF16" s="405"/>
      <c r="EEG16" s="405"/>
      <c r="EEH16" s="405"/>
      <c r="EEI16" s="405"/>
      <c r="EEJ16" s="405"/>
      <c r="EEK16" s="405"/>
      <c r="EEL16" s="405"/>
      <c r="EEM16" s="405"/>
      <c r="EEN16" s="405"/>
      <c r="EEO16" s="405"/>
      <c r="EEP16" s="405"/>
      <c r="EEQ16" s="405"/>
      <c r="EER16" s="405"/>
      <c r="EES16" s="405"/>
      <c r="EET16" s="405"/>
      <c r="EEU16" s="405"/>
      <c r="EEV16" s="405"/>
      <c r="EEW16" s="405"/>
      <c r="EEX16" s="405"/>
      <c r="EEY16" s="405"/>
      <c r="EEZ16" s="405"/>
      <c r="EFA16" s="405"/>
      <c r="EFB16" s="405"/>
      <c r="EFC16" s="405"/>
      <c r="EFD16" s="405"/>
      <c r="EFE16" s="405"/>
      <c r="EFF16" s="405"/>
      <c r="EFG16" s="405"/>
      <c r="EFH16" s="405"/>
      <c r="EFI16" s="405"/>
      <c r="EFJ16" s="405"/>
      <c r="EFK16" s="405"/>
      <c r="EFL16" s="405"/>
      <c r="EFM16" s="405"/>
      <c r="EFN16" s="405"/>
      <c r="EFO16" s="405"/>
      <c r="EFP16" s="405"/>
      <c r="EFQ16" s="405"/>
      <c r="EFR16" s="405"/>
      <c r="EFS16" s="405"/>
      <c r="EFT16" s="405"/>
      <c r="EFU16" s="405"/>
      <c r="EFV16" s="405"/>
      <c r="EFW16" s="405"/>
      <c r="EFX16" s="405"/>
      <c r="EFY16" s="405"/>
      <c r="EFZ16" s="405"/>
      <c r="EGA16" s="405"/>
      <c r="EGB16" s="405"/>
      <c r="EGC16" s="405"/>
      <c r="EGD16" s="405"/>
      <c r="EGE16" s="405"/>
      <c r="EGF16" s="405"/>
      <c r="EGG16" s="405"/>
      <c r="EGH16" s="405"/>
      <c r="EGI16" s="405"/>
      <c r="EGJ16" s="405"/>
      <c r="EGK16" s="405"/>
      <c r="EGL16" s="405"/>
      <c r="EGM16" s="405"/>
      <c r="EGN16" s="405"/>
      <c r="EGO16" s="405"/>
      <c r="EGP16" s="405"/>
      <c r="EGQ16" s="405"/>
      <c r="EGR16" s="405"/>
      <c r="EGS16" s="405"/>
      <c r="EGT16" s="405"/>
      <c r="EGU16" s="405"/>
      <c r="EGV16" s="405"/>
      <c r="EGW16" s="405"/>
      <c r="EGX16" s="405"/>
      <c r="EGY16" s="405"/>
      <c r="EGZ16" s="405"/>
      <c r="EHA16" s="405"/>
      <c r="EHB16" s="405"/>
      <c r="EHC16" s="405"/>
      <c r="EHD16" s="405"/>
      <c r="EHE16" s="405"/>
      <c r="EHF16" s="405"/>
      <c r="EHG16" s="405"/>
      <c r="EHH16" s="405"/>
      <c r="EHI16" s="405"/>
      <c r="EHJ16" s="405"/>
      <c r="EHK16" s="405"/>
      <c r="EHL16" s="405"/>
      <c r="EHM16" s="405"/>
      <c r="EHN16" s="405"/>
      <c r="EHO16" s="405"/>
      <c r="EHP16" s="405"/>
      <c r="EHQ16" s="405"/>
      <c r="EHR16" s="405"/>
      <c r="EHS16" s="405"/>
      <c r="EHT16" s="405"/>
      <c r="EHU16" s="405"/>
      <c r="EHV16" s="405"/>
      <c r="EHW16" s="405"/>
      <c r="EHX16" s="405"/>
      <c r="EHY16" s="405"/>
      <c r="EHZ16" s="405"/>
      <c r="EIA16" s="405"/>
      <c r="EIB16" s="405"/>
      <c r="EIC16" s="405"/>
      <c r="EID16" s="405"/>
      <c r="EIE16" s="405"/>
      <c r="EIF16" s="405"/>
      <c r="EIG16" s="405"/>
      <c r="EIH16" s="405"/>
      <c r="EII16" s="405"/>
      <c r="EIJ16" s="405"/>
      <c r="EIK16" s="405"/>
      <c r="EIL16" s="405"/>
      <c r="EIM16" s="405"/>
      <c r="EIN16" s="405"/>
      <c r="EIO16" s="405"/>
      <c r="EIP16" s="405"/>
      <c r="EIQ16" s="405"/>
      <c r="EIR16" s="405"/>
      <c r="EIS16" s="405"/>
      <c r="EIT16" s="405"/>
      <c r="EIU16" s="405"/>
      <c r="EIV16" s="405"/>
      <c r="EIW16" s="405"/>
      <c r="EIX16" s="405"/>
      <c r="EIY16" s="405"/>
      <c r="EIZ16" s="405"/>
      <c r="EJA16" s="405"/>
      <c r="EJB16" s="405"/>
      <c r="EJC16" s="405"/>
      <c r="EJD16" s="405"/>
      <c r="EJE16" s="405"/>
      <c r="EJF16" s="405"/>
      <c r="EJG16" s="405"/>
      <c r="EJH16" s="405"/>
      <c r="EJI16" s="405"/>
      <c r="EJJ16" s="405"/>
      <c r="EJK16" s="405"/>
      <c r="EJL16" s="405"/>
      <c r="EJM16" s="405"/>
      <c r="EJN16" s="405"/>
      <c r="EJO16" s="405"/>
      <c r="EJP16" s="405"/>
      <c r="EJQ16" s="405"/>
      <c r="EJR16" s="405"/>
      <c r="EJS16" s="405"/>
      <c r="EJT16" s="405"/>
      <c r="EJU16" s="405"/>
      <c r="EJV16" s="405"/>
      <c r="EJW16" s="405"/>
      <c r="EJX16" s="405"/>
      <c r="EJY16" s="405"/>
      <c r="EJZ16" s="405"/>
      <c r="EKA16" s="405"/>
      <c r="EKB16" s="405"/>
      <c r="EKC16" s="405"/>
      <c r="EKD16" s="405"/>
      <c r="EKE16" s="405"/>
      <c r="EKF16" s="405"/>
      <c r="EKG16" s="405"/>
      <c r="EKH16" s="405"/>
      <c r="EKI16" s="405"/>
      <c r="EKJ16" s="405"/>
      <c r="EKK16" s="405"/>
      <c r="EKL16" s="405"/>
      <c r="EKM16" s="405"/>
      <c r="EKN16" s="405"/>
      <c r="EKO16" s="405"/>
      <c r="EKP16" s="405"/>
      <c r="EKQ16" s="405"/>
      <c r="EKR16" s="405"/>
      <c r="EKS16" s="405"/>
      <c r="EKT16" s="405"/>
      <c r="EKU16" s="405"/>
      <c r="EKV16" s="405"/>
      <c r="EKW16" s="405"/>
      <c r="EKX16" s="405"/>
      <c r="EKY16" s="405"/>
      <c r="EKZ16" s="405"/>
      <c r="ELA16" s="405"/>
      <c r="ELB16" s="405"/>
      <c r="ELC16" s="405"/>
      <c r="ELD16" s="405"/>
      <c r="ELE16" s="405"/>
      <c r="ELF16" s="405"/>
      <c r="ELG16" s="405"/>
      <c r="ELH16" s="405"/>
      <c r="ELI16" s="405"/>
      <c r="ELJ16" s="405"/>
      <c r="ELK16" s="405"/>
      <c r="ELL16" s="405"/>
      <c r="ELM16" s="405"/>
      <c r="ELN16" s="405"/>
      <c r="ELO16" s="405"/>
      <c r="ELP16" s="405"/>
      <c r="ELQ16" s="405"/>
      <c r="ELR16" s="405"/>
      <c r="ELS16" s="405"/>
      <c r="ELT16" s="405"/>
      <c r="ELU16" s="405"/>
      <c r="ELV16" s="405"/>
      <c r="ELW16" s="405"/>
      <c r="ELX16" s="405"/>
      <c r="ELY16" s="405"/>
      <c r="ELZ16" s="405"/>
      <c r="EMA16" s="405"/>
      <c r="EMB16" s="405"/>
      <c r="EMC16" s="405"/>
      <c r="EMD16" s="405"/>
      <c r="EME16" s="405"/>
      <c r="EMF16" s="405"/>
      <c r="EMG16" s="405"/>
      <c r="EMH16" s="405"/>
      <c r="EMI16" s="405"/>
      <c r="EMJ16" s="405"/>
      <c r="EMK16" s="405"/>
      <c r="EML16" s="405"/>
      <c r="EMM16" s="405"/>
      <c r="EMN16" s="405"/>
      <c r="EMO16" s="405"/>
      <c r="EMP16" s="405"/>
      <c r="EMQ16" s="405"/>
      <c r="EMR16" s="405"/>
      <c r="EMS16" s="405"/>
      <c r="EMT16" s="405"/>
      <c r="EMU16" s="405"/>
      <c r="EMV16" s="405"/>
      <c r="EMW16" s="405"/>
      <c r="EMX16" s="405"/>
      <c r="EMY16" s="405"/>
      <c r="EMZ16" s="405"/>
      <c r="ENA16" s="405"/>
      <c r="ENB16" s="405"/>
      <c r="ENC16" s="405"/>
      <c r="END16" s="405"/>
      <c r="ENE16" s="405"/>
      <c r="ENF16" s="405"/>
      <c r="ENG16" s="405"/>
      <c r="ENH16" s="405"/>
      <c r="ENI16" s="405"/>
      <c r="ENJ16" s="405"/>
      <c r="ENK16" s="405"/>
      <c r="ENL16" s="405"/>
      <c r="ENM16" s="405"/>
      <c r="ENN16" s="405"/>
      <c r="ENO16" s="405"/>
      <c r="ENP16" s="405"/>
      <c r="ENQ16" s="405"/>
      <c r="ENR16" s="405"/>
      <c r="ENS16" s="405"/>
      <c r="ENT16" s="405"/>
      <c r="ENU16" s="405"/>
      <c r="ENV16" s="405"/>
      <c r="ENW16" s="405"/>
      <c r="ENX16" s="405"/>
      <c r="ENY16" s="405"/>
      <c r="ENZ16" s="405"/>
      <c r="EOA16" s="405"/>
      <c r="EOB16" s="405"/>
      <c r="EOC16" s="405"/>
      <c r="EOD16" s="405"/>
      <c r="EOE16" s="405"/>
      <c r="EOF16" s="405"/>
      <c r="EOG16" s="405"/>
      <c r="EOH16" s="405"/>
      <c r="EOI16" s="405"/>
      <c r="EOJ16" s="405"/>
      <c r="EOK16" s="405"/>
      <c r="EOL16" s="405"/>
      <c r="EOM16" s="405"/>
      <c r="EON16" s="405"/>
      <c r="EOO16" s="405"/>
      <c r="EOP16" s="405"/>
      <c r="EOQ16" s="405"/>
      <c r="EOR16" s="405"/>
      <c r="EOS16" s="405"/>
      <c r="EOT16" s="405"/>
      <c r="EOU16" s="405"/>
      <c r="EOV16" s="405"/>
      <c r="EOW16" s="405"/>
      <c r="EOX16" s="405"/>
      <c r="EOY16" s="405"/>
      <c r="EOZ16" s="405"/>
      <c r="EPA16" s="405"/>
      <c r="EPB16" s="405"/>
      <c r="EPC16" s="405"/>
      <c r="EPD16" s="405"/>
      <c r="EPE16" s="405"/>
      <c r="EPF16" s="405"/>
      <c r="EPG16" s="405"/>
      <c r="EPH16" s="405"/>
      <c r="EPI16" s="405"/>
      <c r="EPJ16" s="405"/>
      <c r="EPK16" s="405"/>
      <c r="EPL16" s="405"/>
      <c r="EPM16" s="405"/>
      <c r="EPN16" s="405"/>
      <c r="EPO16" s="405"/>
      <c r="EPP16" s="405"/>
      <c r="EPQ16" s="405"/>
      <c r="EPR16" s="405"/>
      <c r="EPS16" s="405"/>
      <c r="EPT16" s="405"/>
      <c r="EPU16" s="405"/>
      <c r="EPV16" s="405"/>
      <c r="EPW16" s="405"/>
      <c r="EPX16" s="405"/>
      <c r="EPY16" s="405"/>
      <c r="EPZ16" s="405"/>
      <c r="EQA16" s="405"/>
      <c r="EQB16" s="405"/>
      <c r="EQC16" s="405"/>
      <c r="EQD16" s="405"/>
      <c r="EQE16" s="405"/>
      <c r="EQF16" s="405"/>
      <c r="EQG16" s="405"/>
      <c r="EQH16" s="405"/>
      <c r="EQI16" s="405"/>
      <c r="EQJ16" s="405"/>
      <c r="EQK16" s="405"/>
      <c r="EQL16" s="405"/>
      <c r="EQM16" s="405"/>
      <c r="EQN16" s="405"/>
      <c r="EQO16" s="405"/>
      <c r="EQP16" s="405"/>
      <c r="EQQ16" s="405"/>
      <c r="EQR16" s="405"/>
      <c r="EQS16" s="405"/>
      <c r="EQT16" s="405"/>
      <c r="EQU16" s="405"/>
      <c r="EQV16" s="405"/>
      <c r="EQW16" s="405"/>
      <c r="EQX16" s="405"/>
      <c r="EQY16" s="405"/>
      <c r="EQZ16" s="405"/>
      <c r="ERA16" s="405"/>
      <c r="ERB16" s="405"/>
      <c r="ERC16" s="405"/>
      <c r="ERD16" s="405"/>
      <c r="ERE16" s="405"/>
      <c r="ERF16" s="405"/>
      <c r="ERG16" s="405"/>
      <c r="ERH16" s="405"/>
      <c r="ERI16" s="405"/>
      <c r="ERJ16" s="405"/>
      <c r="ERK16" s="405"/>
      <c r="ERL16" s="405"/>
      <c r="ERM16" s="405"/>
      <c r="ERN16" s="405"/>
      <c r="ERO16" s="405"/>
      <c r="ERP16" s="405"/>
      <c r="ERQ16" s="405"/>
      <c r="ERR16" s="405"/>
      <c r="ERS16" s="405"/>
      <c r="ERT16" s="405"/>
      <c r="ERU16" s="405"/>
      <c r="ERV16" s="405"/>
      <c r="ERW16" s="405"/>
      <c r="ERX16" s="405"/>
      <c r="ERY16" s="405"/>
      <c r="ERZ16" s="405"/>
      <c r="ESA16" s="405"/>
      <c r="ESB16" s="405"/>
      <c r="ESC16" s="405"/>
      <c r="ESD16" s="405"/>
      <c r="ESE16" s="405"/>
      <c r="ESF16" s="405"/>
      <c r="ESG16" s="405"/>
      <c r="ESH16" s="405"/>
      <c r="ESI16" s="405"/>
      <c r="ESJ16" s="405"/>
      <c r="ESK16" s="405"/>
      <c r="ESL16" s="405"/>
      <c r="ESM16" s="405"/>
      <c r="ESN16" s="405"/>
      <c r="ESO16" s="405"/>
      <c r="ESP16" s="405"/>
      <c r="ESQ16" s="405"/>
      <c r="ESR16" s="405"/>
      <c r="ESS16" s="405"/>
      <c r="EST16" s="405"/>
      <c r="ESU16" s="405"/>
      <c r="ESV16" s="405"/>
      <c r="ESW16" s="405"/>
      <c r="ESX16" s="405"/>
      <c r="ESY16" s="405"/>
      <c r="ESZ16" s="405"/>
      <c r="ETA16" s="405"/>
      <c r="ETB16" s="405"/>
      <c r="ETC16" s="405"/>
      <c r="ETD16" s="405"/>
      <c r="ETE16" s="405"/>
      <c r="ETF16" s="405"/>
      <c r="ETG16" s="405"/>
      <c r="ETH16" s="405"/>
      <c r="ETI16" s="405"/>
      <c r="ETJ16" s="405"/>
      <c r="ETK16" s="405"/>
      <c r="ETL16" s="405"/>
      <c r="ETM16" s="405"/>
      <c r="ETN16" s="405"/>
      <c r="ETO16" s="405"/>
      <c r="ETP16" s="405"/>
      <c r="ETQ16" s="405"/>
      <c r="ETR16" s="405"/>
      <c r="ETS16" s="405"/>
      <c r="ETT16" s="405"/>
      <c r="ETU16" s="405"/>
      <c r="ETV16" s="405"/>
      <c r="ETW16" s="405"/>
      <c r="ETX16" s="405"/>
      <c r="ETY16" s="405"/>
      <c r="ETZ16" s="405"/>
      <c r="EUA16" s="405"/>
      <c r="EUB16" s="405"/>
      <c r="EUC16" s="405"/>
      <c r="EUD16" s="405"/>
      <c r="EUE16" s="405"/>
      <c r="EUF16" s="405"/>
      <c r="EUG16" s="405"/>
      <c r="EUH16" s="405"/>
      <c r="EUI16" s="405"/>
      <c r="EUJ16" s="405"/>
      <c r="EUK16" s="405"/>
      <c r="EUL16" s="405"/>
      <c r="EUM16" s="405"/>
      <c r="EUN16" s="405"/>
      <c r="EUO16" s="405"/>
      <c r="EUP16" s="405"/>
      <c r="EUQ16" s="405"/>
      <c r="EUR16" s="405"/>
      <c r="EUS16" s="405"/>
      <c r="EUT16" s="405"/>
      <c r="EUU16" s="405"/>
      <c r="EUV16" s="405"/>
      <c r="EUW16" s="405"/>
      <c r="EUX16" s="405"/>
      <c r="EUY16" s="405"/>
      <c r="EUZ16" s="405"/>
      <c r="EVA16" s="405"/>
      <c r="EVB16" s="405"/>
      <c r="EVC16" s="405"/>
      <c r="EVD16" s="405"/>
      <c r="EVE16" s="405"/>
      <c r="EVF16" s="405"/>
      <c r="EVG16" s="405"/>
      <c r="EVH16" s="405"/>
      <c r="EVI16" s="405"/>
      <c r="EVJ16" s="405"/>
      <c r="EVK16" s="405"/>
      <c r="EVL16" s="405"/>
      <c r="EVM16" s="405"/>
      <c r="EVN16" s="405"/>
      <c r="EVO16" s="405"/>
      <c r="EVP16" s="405"/>
      <c r="EVQ16" s="405"/>
      <c r="EVR16" s="405"/>
      <c r="EVS16" s="405"/>
      <c r="EVT16" s="405"/>
      <c r="EVU16" s="405"/>
      <c r="EVV16" s="405"/>
      <c r="EVW16" s="405"/>
      <c r="EVX16" s="405"/>
      <c r="EVY16" s="405"/>
      <c r="EVZ16" s="405"/>
      <c r="EWA16" s="405"/>
      <c r="EWB16" s="405"/>
      <c r="EWC16" s="405"/>
      <c r="EWD16" s="405"/>
      <c r="EWE16" s="405"/>
      <c r="EWF16" s="405"/>
      <c r="EWG16" s="405"/>
      <c r="EWH16" s="405"/>
      <c r="EWI16" s="405"/>
      <c r="EWJ16" s="405"/>
      <c r="EWK16" s="405"/>
      <c r="EWL16" s="405"/>
      <c r="EWM16" s="405"/>
      <c r="EWN16" s="405"/>
      <c r="EWO16" s="405"/>
      <c r="EWP16" s="405"/>
      <c r="EWQ16" s="405"/>
      <c r="EWR16" s="405"/>
      <c r="EWS16" s="405"/>
      <c r="EWT16" s="405"/>
      <c r="EWU16" s="405"/>
      <c r="EWV16" s="405"/>
      <c r="EWW16" s="405"/>
      <c r="EWX16" s="405"/>
      <c r="EWY16" s="405"/>
      <c r="EWZ16" s="405"/>
      <c r="EXA16" s="405"/>
      <c r="EXB16" s="405"/>
      <c r="EXC16" s="405"/>
      <c r="EXD16" s="405"/>
      <c r="EXE16" s="405"/>
      <c r="EXF16" s="405"/>
      <c r="EXG16" s="405"/>
      <c r="EXH16" s="405"/>
      <c r="EXI16" s="405"/>
      <c r="EXJ16" s="405"/>
      <c r="EXK16" s="405"/>
      <c r="EXL16" s="405"/>
      <c r="EXM16" s="405"/>
      <c r="EXN16" s="405"/>
      <c r="EXO16" s="405"/>
      <c r="EXP16" s="405"/>
      <c r="EXQ16" s="405"/>
      <c r="EXR16" s="405"/>
      <c r="EXS16" s="405"/>
      <c r="EXT16" s="405"/>
      <c r="EXU16" s="405"/>
      <c r="EXV16" s="405"/>
      <c r="EXW16" s="405"/>
      <c r="EXX16" s="405"/>
      <c r="EXY16" s="405"/>
      <c r="EXZ16" s="405"/>
      <c r="EYA16" s="405"/>
      <c r="EYB16" s="405"/>
      <c r="EYC16" s="405"/>
      <c r="EYD16" s="405"/>
      <c r="EYE16" s="405"/>
      <c r="EYF16" s="405"/>
      <c r="EYG16" s="405"/>
      <c r="EYH16" s="405"/>
      <c r="EYI16" s="405"/>
      <c r="EYJ16" s="405"/>
      <c r="EYK16" s="405"/>
      <c r="EYL16" s="405"/>
      <c r="EYM16" s="405"/>
      <c r="EYN16" s="405"/>
      <c r="EYO16" s="405"/>
      <c r="EYP16" s="405"/>
      <c r="EYQ16" s="405"/>
      <c r="EYR16" s="405"/>
      <c r="EYS16" s="405"/>
      <c r="EYT16" s="405"/>
      <c r="EYU16" s="405"/>
      <c r="EYV16" s="405"/>
      <c r="EYW16" s="405"/>
      <c r="EYX16" s="405"/>
      <c r="EYY16" s="405"/>
      <c r="EYZ16" s="405"/>
      <c r="EZA16" s="405"/>
      <c r="EZB16" s="405"/>
      <c r="EZC16" s="405"/>
      <c r="EZD16" s="405"/>
      <c r="EZE16" s="405"/>
      <c r="EZF16" s="405"/>
      <c r="EZG16" s="405"/>
      <c r="EZH16" s="405"/>
      <c r="EZI16" s="405"/>
      <c r="EZJ16" s="405"/>
      <c r="EZK16" s="405"/>
      <c r="EZL16" s="405"/>
      <c r="EZM16" s="405"/>
      <c r="EZN16" s="405"/>
      <c r="EZO16" s="405"/>
      <c r="EZP16" s="405"/>
      <c r="EZQ16" s="405"/>
      <c r="EZR16" s="405"/>
      <c r="EZS16" s="405"/>
      <c r="EZT16" s="405"/>
      <c r="EZU16" s="405"/>
      <c r="EZV16" s="405"/>
      <c r="EZW16" s="405"/>
      <c r="EZX16" s="405"/>
      <c r="EZY16" s="405"/>
      <c r="EZZ16" s="405"/>
      <c r="FAA16" s="405"/>
      <c r="FAB16" s="405"/>
      <c r="FAC16" s="405"/>
      <c r="FAD16" s="405"/>
      <c r="FAE16" s="405"/>
      <c r="FAF16" s="405"/>
      <c r="FAG16" s="405"/>
      <c r="FAH16" s="405"/>
      <c r="FAI16" s="405"/>
      <c r="FAJ16" s="405"/>
      <c r="FAK16" s="405"/>
      <c r="FAL16" s="405"/>
      <c r="FAM16" s="405"/>
      <c r="FAN16" s="405"/>
      <c r="FAO16" s="405"/>
      <c r="FAP16" s="405"/>
      <c r="FAQ16" s="405"/>
      <c r="FAR16" s="405"/>
      <c r="FAS16" s="405"/>
      <c r="FAT16" s="405"/>
      <c r="FAU16" s="405"/>
      <c r="FAV16" s="405"/>
      <c r="FAW16" s="405"/>
      <c r="FAX16" s="405"/>
      <c r="FAY16" s="405"/>
      <c r="FAZ16" s="405"/>
      <c r="FBA16" s="405"/>
      <c r="FBB16" s="405"/>
      <c r="FBC16" s="405"/>
      <c r="FBD16" s="405"/>
      <c r="FBE16" s="405"/>
      <c r="FBF16" s="405"/>
      <c r="FBG16" s="405"/>
      <c r="FBH16" s="405"/>
      <c r="FBI16" s="405"/>
      <c r="FBJ16" s="405"/>
      <c r="FBK16" s="405"/>
      <c r="FBL16" s="405"/>
      <c r="FBM16" s="405"/>
      <c r="FBN16" s="405"/>
      <c r="FBO16" s="405"/>
      <c r="FBP16" s="405"/>
      <c r="FBQ16" s="405"/>
      <c r="FBR16" s="405"/>
      <c r="FBS16" s="405"/>
      <c r="FBT16" s="405"/>
      <c r="FBU16" s="405"/>
      <c r="FBV16" s="405"/>
      <c r="FBW16" s="405"/>
      <c r="FBX16" s="405"/>
      <c r="FBY16" s="405"/>
      <c r="FBZ16" s="405"/>
      <c r="FCA16" s="405"/>
      <c r="FCB16" s="405"/>
      <c r="FCC16" s="405"/>
      <c r="FCD16" s="405"/>
      <c r="FCE16" s="405"/>
      <c r="FCF16" s="405"/>
      <c r="FCG16" s="405"/>
      <c r="FCH16" s="405"/>
      <c r="FCI16" s="405"/>
      <c r="FCJ16" s="405"/>
      <c r="FCK16" s="405"/>
      <c r="FCL16" s="405"/>
      <c r="FCM16" s="405"/>
      <c r="FCN16" s="405"/>
      <c r="FCO16" s="405"/>
      <c r="FCP16" s="405"/>
      <c r="FCQ16" s="405"/>
      <c r="FCR16" s="405"/>
      <c r="FCS16" s="405"/>
      <c r="FCT16" s="405"/>
      <c r="FCU16" s="405"/>
      <c r="FCV16" s="405"/>
      <c r="FCW16" s="405"/>
      <c r="FCX16" s="405"/>
      <c r="FCY16" s="405"/>
      <c r="FCZ16" s="405"/>
      <c r="FDA16" s="405"/>
      <c r="FDB16" s="405"/>
      <c r="FDC16" s="405"/>
      <c r="FDD16" s="405"/>
      <c r="FDE16" s="405"/>
      <c r="FDF16" s="405"/>
      <c r="FDG16" s="405"/>
      <c r="FDH16" s="405"/>
      <c r="FDI16" s="405"/>
      <c r="FDJ16" s="405"/>
      <c r="FDK16" s="405"/>
      <c r="FDL16" s="405"/>
      <c r="FDM16" s="405"/>
      <c r="FDN16" s="405"/>
      <c r="FDO16" s="405"/>
      <c r="FDP16" s="405"/>
      <c r="FDQ16" s="405"/>
      <c r="FDR16" s="405"/>
      <c r="FDS16" s="405"/>
      <c r="FDT16" s="405"/>
      <c r="FDU16" s="405"/>
      <c r="FDV16" s="405"/>
      <c r="FDW16" s="405"/>
      <c r="FDX16" s="405"/>
      <c r="FDY16" s="405"/>
      <c r="FDZ16" s="405"/>
      <c r="FEA16" s="405"/>
      <c r="FEB16" s="405"/>
      <c r="FEC16" s="405"/>
      <c r="FED16" s="405"/>
      <c r="FEE16" s="405"/>
      <c r="FEF16" s="405"/>
      <c r="FEG16" s="405"/>
      <c r="FEH16" s="405"/>
      <c r="FEI16" s="405"/>
      <c r="FEJ16" s="405"/>
      <c r="FEK16" s="405"/>
      <c r="FEL16" s="405"/>
      <c r="FEM16" s="405"/>
      <c r="FEN16" s="405"/>
      <c r="FEO16" s="405"/>
      <c r="FEP16" s="405"/>
      <c r="FEQ16" s="405"/>
      <c r="FER16" s="405"/>
      <c r="FES16" s="405"/>
      <c r="FET16" s="405"/>
      <c r="FEU16" s="405"/>
      <c r="FEV16" s="405"/>
      <c r="FEW16" s="405"/>
      <c r="FEX16" s="405"/>
      <c r="FEY16" s="405"/>
      <c r="FEZ16" s="405"/>
      <c r="FFA16" s="405"/>
      <c r="FFB16" s="405"/>
      <c r="FFC16" s="405"/>
      <c r="FFD16" s="405"/>
      <c r="FFE16" s="405"/>
      <c r="FFF16" s="405"/>
      <c r="FFG16" s="405"/>
      <c r="FFH16" s="405"/>
      <c r="FFI16" s="405"/>
      <c r="FFJ16" s="405"/>
      <c r="FFK16" s="405"/>
      <c r="FFL16" s="405"/>
      <c r="FFM16" s="405"/>
      <c r="FFN16" s="405"/>
      <c r="FFO16" s="405"/>
      <c r="FFP16" s="405"/>
      <c r="FFQ16" s="405"/>
      <c r="FFR16" s="405"/>
      <c r="FFS16" s="405"/>
      <c r="FFT16" s="405"/>
      <c r="FFU16" s="405"/>
      <c r="FFV16" s="405"/>
      <c r="FFW16" s="405"/>
      <c r="FFX16" s="405"/>
      <c r="FFY16" s="405"/>
      <c r="FFZ16" s="405"/>
      <c r="FGA16" s="405"/>
      <c r="FGB16" s="405"/>
      <c r="FGC16" s="405"/>
      <c r="FGD16" s="405"/>
      <c r="FGE16" s="405"/>
      <c r="FGF16" s="405"/>
      <c r="FGG16" s="405"/>
      <c r="FGH16" s="405"/>
      <c r="FGI16" s="405"/>
      <c r="FGJ16" s="405"/>
      <c r="FGK16" s="405"/>
      <c r="FGL16" s="405"/>
      <c r="FGM16" s="405"/>
      <c r="FGN16" s="405"/>
      <c r="FGO16" s="405"/>
      <c r="FGP16" s="405"/>
      <c r="FGQ16" s="405"/>
      <c r="FGR16" s="405"/>
      <c r="FGS16" s="405"/>
      <c r="FGT16" s="405"/>
      <c r="FGU16" s="405"/>
      <c r="FGV16" s="405"/>
      <c r="FGW16" s="405"/>
      <c r="FGX16" s="405"/>
      <c r="FGY16" s="405"/>
      <c r="FGZ16" s="405"/>
      <c r="FHA16" s="405"/>
      <c r="FHB16" s="405"/>
      <c r="FHC16" s="405"/>
      <c r="FHD16" s="405"/>
      <c r="FHE16" s="405"/>
      <c r="FHF16" s="405"/>
      <c r="FHG16" s="405"/>
      <c r="FHH16" s="405"/>
      <c r="FHI16" s="405"/>
      <c r="FHJ16" s="405"/>
      <c r="FHK16" s="405"/>
      <c r="FHL16" s="405"/>
      <c r="FHM16" s="405"/>
      <c r="FHN16" s="405"/>
      <c r="FHO16" s="405"/>
      <c r="FHP16" s="405"/>
      <c r="FHQ16" s="405"/>
      <c r="FHR16" s="405"/>
      <c r="FHS16" s="405"/>
      <c r="FHT16" s="405"/>
      <c r="FHU16" s="405"/>
      <c r="FHV16" s="405"/>
      <c r="FHW16" s="405"/>
      <c r="FHX16" s="405"/>
      <c r="FHY16" s="405"/>
      <c r="FHZ16" s="405"/>
      <c r="FIA16" s="405"/>
      <c r="FIB16" s="405"/>
      <c r="FIC16" s="405"/>
      <c r="FID16" s="405"/>
      <c r="FIE16" s="405"/>
      <c r="FIF16" s="405"/>
      <c r="FIG16" s="405"/>
      <c r="FIH16" s="405"/>
      <c r="FII16" s="405"/>
      <c r="FIJ16" s="405"/>
      <c r="FIK16" s="405"/>
      <c r="FIL16" s="405"/>
      <c r="FIM16" s="405"/>
      <c r="FIN16" s="405"/>
      <c r="FIO16" s="405"/>
      <c r="FIP16" s="405"/>
      <c r="FIQ16" s="405"/>
      <c r="FIR16" s="405"/>
      <c r="FIS16" s="405"/>
      <c r="FIT16" s="405"/>
      <c r="FIU16" s="405"/>
      <c r="FIV16" s="405"/>
      <c r="FIW16" s="405"/>
      <c r="FIX16" s="405"/>
      <c r="FIY16" s="405"/>
      <c r="FIZ16" s="405"/>
      <c r="FJA16" s="405"/>
      <c r="FJB16" s="405"/>
      <c r="FJC16" s="405"/>
      <c r="FJD16" s="405"/>
      <c r="FJE16" s="405"/>
      <c r="FJF16" s="405"/>
      <c r="FJG16" s="405"/>
      <c r="FJH16" s="405"/>
      <c r="FJI16" s="405"/>
      <c r="FJJ16" s="405"/>
      <c r="FJK16" s="405"/>
      <c r="FJL16" s="405"/>
      <c r="FJM16" s="405"/>
      <c r="FJN16" s="405"/>
      <c r="FJO16" s="405"/>
      <c r="FJP16" s="405"/>
      <c r="FJQ16" s="405"/>
      <c r="FJR16" s="405"/>
      <c r="FJS16" s="405"/>
      <c r="FJT16" s="405"/>
      <c r="FJU16" s="405"/>
      <c r="FJV16" s="405"/>
      <c r="FJW16" s="405"/>
      <c r="FJX16" s="405"/>
      <c r="FJY16" s="405"/>
      <c r="FJZ16" s="405"/>
      <c r="FKA16" s="405"/>
      <c r="FKB16" s="405"/>
      <c r="FKC16" s="405"/>
      <c r="FKD16" s="405"/>
      <c r="FKE16" s="405"/>
      <c r="FKF16" s="405"/>
      <c r="FKG16" s="405"/>
      <c r="FKH16" s="405"/>
      <c r="FKI16" s="405"/>
      <c r="FKJ16" s="405"/>
      <c r="FKK16" s="405"/>
      <c r="FKL16" s="405"/>
      <c r="FKM16" s="405"/>
      <c r="FKN16" s="405"/>
      <c r="FKO16" s="405"/>
      <c r="FKP16" s="405"/>
      <c r="FKQ16" s="405"/>
      <c r="FKR16" s="405"/>
      <c r="FKS16" s="405"/>
      <c r="FKT16" s="405"/>
      <c r="FKU16" s="405"/>
      <c r="FKV16" s="405"/>
      <c r="FKW16" s="405"/>
      <c r="FKX16" s="405"/>
      <c r="FKY16" s="405"/>
      <c r="FKZ16" s="405"/>
      <c r="FLA16" s="405"/>
      <c r="FLB16" s="405"/>
      <c r="FLC16" s="405"/>
      <c r="FLD16" s="405"/>
      <c r="FLE16" s="405"/>
      <c r="FLF16" s="405"/>
      <c r="FLG16" s="405"/>
      <c r="FLH16" s="405"/>
      <c r="FLI16" s="405"/>
      <c r="FLJ16" s="405"/>
      <c r="FLK16" s="405"/>
      <c r="FLL16" s="405"/>
      <c r="FLM16" s="405"/>
      <c r="FLN16" s="405"/>
      <c r="FLO16" s="405"/>
      <c r="FLP16" s="405"/>
      <c r="FLQ16" s="405"/>
      <c r="FLR16" s="405"/>
      <c r="FLS16" s="405"/>
      <c r="FLT16" s="405"/>
      <c r="FLU16" s="405"/>
      <c r="FLV16" s="405"/>
      <c r="FLW16" s="405"/>
      <c r="FLX16" s="405"/>
      <c r="FLY16" s="405"/>
      <c r="FLZ16" s="405"/>
      <c r="FMA16" s="405"/>
      <c r="FMB16" s="405"/>
      <c r="FMC16" s="405"/>
      <c r="FMD16" s="405"/>
      <c r="FME16" s="405"/>
      <c r="FMF16" s="405"/>
      <c r="FMG16" s="405"/>
      <c r="FMH16" s="405"/>
      <c r="FMI16" s="405"/>
      <c r="FMJ16" s="405"/>
      <c r="FMK16" s="405"/>
      <c r="FML16" s="405"/>
      <c r="FMM16" s="405"/>
      <c r="FMN16" s="405"/>
      <c r="FMO16" s="405"/>
      <c r="FMP16" s="405"/>
      <c r="FMQ16" s="405"/>
      <c r="FMR16" s="405"/>
      <c r="FMS16" s="405"/>
      <c r="FMT16" s="405"/>
      <c r="FMU16" s="405"/>
      <c r="FMV16" s="405"/>
      <c r="FMW16" s="405"/>
      <c r="FMX16" s="405"/>
      <c r="FMY16" s="405"/>
      <c r="FMZ16" s="405"/>
      <c r="FNA16" s="405"/>
      <c r="FNB16" s="405"/>
      <c r="FNC16" s="405"/>
      <c r="FND16" s="405"/>
      <c r="FNE16" s="405"/>
      <c r="FNF16" s="405"/>
      <c r="FNG16" s="405"/>
      <c r="FNH16" s="405"/>
      <c r="FNI16" s="405"/>
      <c r="FNJ16" s="405"/>
      <c r="FNK16" s="405"/>
      <c r="FNL16" s="405"/>
      <c r="FNM16" s="405"/>
      <c r="FNN16" s="405"/>
      <c r="FNO16" s="405"/>
      <c r="FNP16" s="405"/>
      <c r="FNQ16" s="405"/>
      <c r="FNR16" s="405"/>
      <c r="FNS16" s="405"/>
      <c r="FNT16" s="405"/>
      <c r="FNU16" s="405"/>
      <c r="FNV16" s="405"/>
      <c r="FNW16" s="405"/>
      <c r="FNX16" s="405"/>
      <c r="FNY16" s="405"/>
      <c r="FNZ16" s="405"/>
      <c r="FOA16" s="405"/>
      <c r="FOB16" s="405"/>
      <c r="FOC16" s="405"/>
      <c r="FOD16" s="405"/>
      <c r="FOE16" s="405"/>
      <c r="FOF16" s="405"/>
      <c r="FOG16" s="405"/>
      <c r="FOH16" s="405"/>
      <c r="FOI16" s="405"/>
      <c r="FOJ16" s="405"/>
      <c r="FOK16" s="405"/>
      <c r="FOL16" s="405"/>
      <c r="FOM16" s="405"/>
      <c r="FON16" s="405"/>
      <c r="FOO16" s="405"/>
      <c r="FOP16" s="405"/>
      <c r="FOQ16" s="405"/>
      <c r="FOR16" s="405"/>
      <c r="FOS16" s="405"/>
      <c r="FOT16" s="405"/>
      <c r="FOU16" s="405"/>
      <c r="FOV16" s="405"/>
      <c r="FOW16" s="405"/>
      <c r="FOX16" s="405"/>
      <c r="FOY16" s="405"/>
      <c r="FOZ16" s="405"/>
      <c r="FPA16" s="405"/>
      <c r="FPB16" s="405"/>
      <c r="FPC16" s="405"/>
      <c r="FPD16" s="405"/>
      <c r="FPE16" s="405"/>
      <c r="FPF16" s="405"/>
      <c r="FPG16" s="405"/>
      <c r="FPH16" s="405"/>
      <c r="FPI16" s="405"/>
      <c r="FPJ16" s="405"/>
      <c r="FPK16" s="405"/>
      <c r="FPL16" s="405"/>
      <c r="FPM16" s="405"/>
      <c r="FPN16" s="405"/>
      <c r="FPO16" s="405"/>
      <c r="FPP16" s="405"/>
      <c r="FPQ16" s="405"/>
      <c r="FPR16" s="405"/>
      <c r="FPS16" s="405"/>
      <c r="FPT16" s="405"/>
      <c r="FPU16" s="405"/>
      <c r="FPV16" s="405"/>
      <c r="FPW16" s="405"/>
      <c r="FPX16" s="405"/>
      <c r="FPY16" s="405"/>
      <c r="FPZ16" s="405"/>
      <c r="FQA16" s="405"/>
      <c r="FQB16" s="405"/>
      <c r="FQC16" s="405"/>
      <c r="FQD16" s="405"/>
      <c r="FQE16" s="405"/>
      <c r="FQF16" s="405"/>
      <c r="FQG16" s="405"/>
      <c r="FQH16" s="405"/>
      <c r="FQI16" s="405"/>
      <c r="FQJ16" s="405"/>
      <c r="FQK16" s="405"/>
      <c r="FQL16" s="405"/>
      <c r="FQM16" s="405"/>
      <c r="FQN16" s="405"/>
      <c r="FQO16" s="405"/>
      <c r="FQP16" s="405"/>
      <c r="FQQ16" s="405"/>
      <c r="FQR16" s="405"/>
      <c r="FQS16" s="405"/>
      <c r="FQT16" s="405"/>
      <c r="FQU16" s="405"/>
      <c r="FQV16" s="405"/>
      <c r="FQW16" s="405"/>
      <c r="FQX16" s="405"/>
      <c r="FQY16" s="405"/>
      <c r="FQZ16" s="405"/>
      <c r="FRA16" s="405"/>
      <c r="FRB16" s="405"/>
      <c r="FRC16" s="405"/>
      <c r="FRD16" s="405"/>
      <c r="FRE16" s="405"/>
      <c r="FRF16" s="405"/>
      <c r="FRG16" s="405"/>
      <c r="FRH16" s="405"/>
      <c r="FRI16" s="405"/>
      <c r="FRJ16" s="405"/>
      <c r="FRK16" s="405"/>
      <c r="FRL16" s="405"/>
      <c r="FRM16" s="405"/>
      <c r="FRN16" s="405"/>
      <c r="FRO16" s="405"/>
      <c r="FRP16" s="405"/>
      <c r="FRQ16" s="405"/>
      <c r="FRR16" s="405"/>
      <c r="FRS16" s="405"/>
      <c r="FRT16" s="405"/>
      <c r="FRU16" s="405"/>
      <c r="FRV16" s="405"/>
      <c r="FRW16" s="405"/>
      <c r="FRX16" s="405"/>
      <c r="FRY16" s="405"/>
      <c r="FRZ16" s="405"/>
      <c r="FSA16" s="405"/>
      <c r="FSB16" s="405"/>
      <c r="FSC16" s="405"/>
      <c r="FSD16" s="405"/>
      <c r="FSE16" s="405"/>
      <c r="FSF16" s="405"/>
      <c r="FSG16" s="405"/>
      <c r="FSH16" s="405"/>
      <c r="FSI16" s="405"/>
      <c r="FSJ16" s="405"/>
      <c r="FSK16" s="405"/>
      <c r="FSL16" s="405"/>
      <c r="FSM16" s="405"/>
      <c r="FSN16" s="405"/>
      <c r="FSO16" s="405"/>
      <c r="FSP16" s="405"/>
      <c r="FSQ16" s="405"/>
      <c r="FSR16" s="405"/>
      <c r="FSS16" s="405"/>
      <c r="FST16" s="405"/>
      <c r="FSU16" s="405"/>
      <c r="FSV16" s="405"/>
      <c r="FSW16" s="405"/>
      <c r="FSX16" s="405"/>
      <c r="FSY16" s="405"/>
      <c r="FSZ16" s="405"/>
      <c r="FTA16" s="405"/>
      <c r="FTB16" s="405"/>
      <c r="FTC16" s="405"/>
      <c r="FTD16" s="405"/>
      <c r="FTE16" s="405"/>
      <c r="FTF16" s="405"/>
      <c r="FTG16" s="405"/>
      <c r="FTH16" s="405"/>
      <c r="FTI16" s="405"/>
      <c r="FTJ16" s="405"/>
      <c r="FTK16" s="405"/>
      <c r="FTL16" s="405"/>
      <c r="FTM16" s="405"/>
      <c r="FTN16" s="405"/>
      <c r="FTO16" s="405"/>
      <c r="FTP16" s="405"/>
      <c r="FTQ16" s="405"/>
      <c r="FTR16" s="405"/>
      <c r="FTS16" s="405"/>
      <c r="FTT16" s="405"/>
      <c r="FTU16" s="405"/>
      <c r="FTV16" s="405"/>
      <c r="FTW16" s="405"/>
      <c r="FTX16" s="405"/>
      <c r="FTY16" s="405"/>
      <c r="FTZ16" s="405"/>
      <c r="FUA16" s="405"/>
      <c r="FUB16" s="405"/>
      <c r="FUC16" s="405"/>
      <c r="FUD16" s="405"/>
      <c r="FUE16" s="405"/>
      <c r="FUF16" s="405"/>
      <c r="FUG16" s="405"/>
      <c r="FUH16" s="405"/>
      <c r="FUI16" s="405"/>
      <c r="FUJ16" s="405"/>
      <c r="FUK16" s="405"/>
      <c r="FUL16" s="405"/>
      <c r="FUM16" s="405"/>
      <c r="FUN16" s="405"/>
      <c r="FUO16" s="405"/>
      <c r="FUP16" s="405"/>
      <c r="FUQ16" s="405"/>
      <c r="FUR16" s="405"/>
      <c r="FUS16" s="405"/>
      <c r="FUT16" s="405"/>
      <c r="FUU16" s="405"/>
      <c r="FUV16" s="405"/>
      <c r="FUW16" s="405"/>
      <c r="FUX16" s="405"/>
      <c r="FUY16" s="405"/>
      <c r="FUZ16" s="405"/>
      <c r="FVA16" s="405"/>
      <c r="FVB16" s="405"/>
      <c r="FVC16" s="405"/>
      <c r="FVD16" s="405"/>
      <c r="FVE16" s="405"/>
      <c r="FVF16" s="405"/>
      <c r="FVG16" s="405"/>
      <c r="FVH16" s="405"/>
      <c r="FVI16" s="405"/>
      <c r="FVJ16" s="405"/>
      <c r="FVK16" s="405"/>
      <c r="FVL16" s="405"/>
      <c r="FVM16" s="405"/>
      <c r="FVN16" s="405"/>
      <c r="FVO16" s="405"/>
      <c r="FVP16" s="405"/>
      <c r="FVQ16" s="405"/>
      <c r="FVR16" s="405"/>
      <c r="FVS16" s="405"/>
      <c r="FVT16" s="405"/>
      <c r="FVU16" s="405"/>
      <c r="FVV16" s="405"/>
      <c r="FVW16" s="405"/>
      <c r="FVX16" s="405"/>
      <c r="FVY16" s="405"/>
      <c r="FVZ16" s="405"/>
      <c r="FWA16" s="405"/>
      <c r="FWB16" s="405"/>
      <c r="FWC16" s="405"/>
      <c r="FWD16" s="405"/>
      <c r="FWE16" s="405"/>
      <c r="FWF16" s="405"/>
      <c r="FWG16" s="405"/>
      <c r="FWH16" s="405"/>
      <c r="FWI16" s="405"/>
      <c r="FWJ16" s="405"/>
      <c r="FWK16" s="405"/>
      <c r="FWL16" s="405"/>
      <c r="FWM16" s="405"/>
      <c r="FWN16" s="405"/>
      <c r="FWO16" s="405"/>
      <c r="FWP16" s="405"/>
      <c r="FWQ16" s="405"/>
      <c r="FWR16" s="405"/>
      <c r="FWS16" s="405"/>
      <c r="FWT16" s="405"/>
      <c r="FWU16" s="405"/>
      <c r="FWV16" s="405"/>
      <c r="FWW16" s="405"/>
      <c r="FWX16" s="405"/>
      <c r="FWY16" s="405"/>
      <c r="FWZ16" s="405"/>
      <c r="FXA16" s="405"/>
      <c r="FXB16" s="405"/>
      <c r="FXC16" s="405"/>
      <c r="FXD16" s="405"/>
      <c r="FXE16" s="405"/>
      <c r="FXF16" s="405"/>
      <c r="FXG16" s="405"/>
      <c r="FXH16" s="405"/>
      <c r="FXI16" s="405"/>
      <c r="FXJ16" s="405"/>
      <c r="FXK16" s="405"/>
      <c r="FXL16" s="405"/>
      <c r="FXM16" s="405"/>
      <c r="FXN16" s="405"/>
      <c r="FXO16" s="405"/>
      <c r="FXP16" s="405"/>
      <c r="FXQ16" s="405"/>
      <c r="FXR16" s="405"/>
      <c r="FXS16" s="405"/>
      <c r="FXT16" s="405"/>
      <c r="FXU16" s="405"/>
      <c r="FXV16" s="405"/>
      <c r="FXW16" s="405"/>
      <c r="FXX16" s="405"/>
      <c r="FXY16" s="405"/>
      <c r="FXZ16" s="405"/>
      <c r="FYA16" s="405"/>
      <c r="FYB16" s="405"/>
      <c r="FYC16" s="405"/>
      <c r="FYD16" s="405"/>
      <c r="FYE16" s="405"/>
      <c r="FYF16" s="405"/>
      <c r="FYG16" s="405"/>
      <c r="FYH16" s="405"/>
      <c r="FYI16" s="405"/>
      <c r="FYJ16" s="405"/>
      <c r="FYK16" s="405"/>
      <c r="FYL16" s="405"/>
      <c r="FYM16" s="405"/>
      <c r="FYN16" s="405"/>
      <c r="FYO16" s="405"/>
      <c r="FYP16" s="405"/>
      <c r="FYQ16" s="405"/>
      <c r="FYR16" s="405"/>
      <c r="FYS16" s="405"/>
      <c r="FYT16" s="405"/>
      <c r="FYU16" s="405"/>
      <c r="FYV16" s="405"/>
      <c r="FYW16" s="405"/>
      <c r="FYX16" s="405"/>
      <c r="FYY16" s="405"/>
      <c r="FYZ16" s="405"/>
      <c r="FZA16" s="405"/>
      <c r="FZB16" s="405"/>
      <c r="FZC16" s="405"/>
      <c r="FZD16" s="405"/>
      <c r="FZE16" s="405"/>
      <c r="FZF16" s="405"/>
      <c r="FZG16" s="405"/>
      <c r="FZH16" s="405"/>
      <c r="FZI16" s="405"/>
      <c r="FZJ16" s="405"/>
      <c r="FZK16" s="405"/>
      <c r="FZL16" s="405"/>
      <c r="FZM16" s="405"/>
      <c r="FZN16" s="405"/>
      <c r="FZO16" s="405"/>
      <c r="FZP16" s="405"/>
      <c r="FZQ16" s="405"/>
      <c r="FZR16" s="405"/>
      <c r="FZS16" s="405"/>
      <c r="FZT16" s="405"/>
      <c r="FZU16" s="405"/>
      <c r="FZV16" s="405"/>
      <c r="FZW16" s="405"/>
      <c r="FZX16" s="405"/>
      <c r="FZY16" s="405"/>
      <c r="FZZ16" s="405"/>
      <c r="GAA16" s="405"/>
      <c r="GAB16" s="405"/>
      <c r="GAC16" s="405"/>
      <c r="GAD16" s="405"/>
      <c r="GAE16" s="405"/>
      <c r="GAF16" s="405"/>
      <c r="GAG16" s="405"/>
      <c r="GAH16" s="405"/>
      <c r="GAI16" s="405"/>
      <c r="GAJ16" s="405"/>
      <c r="GAK16" s="405"/>
      <c r="GAL16" s="405"/>
      <c r="GAM16" s="405"/>
      <c r="GAN16" s="405"/>
      <c r="GAO16" s="405"/>
      <c r="GAP16" s="405"/>
      <c r="GAQ16" s="405"/>
      <c r="GAR16" s="405"/>
      <c r="GAS16" s="405"/>
      <c r="GAT16" s="405"/>
      <c r="GAU16" s="405"/>
      <c r="GAV16" s="405"/>
      <c r="GAW16" s="405"/>
      <c r="GAX16" s="405"/>
      <c r="GAY16" s="405"/>
      <c r="GAZ16" s="405"/>
      <c r="GBA16" s="405"/>
      <c r="GBB16" s="405"/>
      <c r="GBC16" s="405"/>
      <c r="GBD16" s="405"/>
      <c r="GBE16" s="405"/>
      <c r="GBF16" s="405"/>
      <c r="GBG16" s="405"/>
      <c r="GBH16" s="405"/>
      <c r="GBI16" s="405"/>
      <c r="GBJ16" s="405"/>
      <c r="GBK16" s="405"/>
      <c r="GBL16" s="405"/>
      <c r="GBM16" s="405"/>
      <c r="GBN16" s="405"/>
      <c r="GBO16" s="405"/>
      <c r="GBP16" s="405"/>
      <c r="GBQ16" s="405"/>
      <c r="GBR16" s="405"/>
      <c r="GBS16" s="405"/>
      <c r="GBT16" s="405"/>
      <c r="GBU16" s="405"/>
      <c r="GBV16" s="405"/>
      <c r="GBW16" s="405"/>
      <c r="GBX16" s="405"/>
      <c r="GBY16" s="405"/>
      <c r="GBZ16" s="405"/>
      <c r="GCA16" s="405"/>
      <c r="GCB16" s="405"/>
      <c r="GCC16" s="405"/>
      <c r="GCD16" s="405"/>
      <c r="GCE16" s="405"/>
      <c r="GCF16" s="405"/>
      <c r="GCG16" s="405"/>
      <c r="GCH16" s="405"/>
      <c r="GCI16" s="405"/>
      <c r="GCJ16" s="405"/>
      <c r="GCK16" s="405"/>
      <c r="GCL16" s="405"/>
      <c r="GCM16" s="405"/>
      <c r="GCN16" s="405"/>
      <c r="GCO16" s="405"/>
      <c r="GCP16" s="405"/>
      <c r="GCQ16" s="405"/>
      <c r="GCR16" s="405"/>
      <c r="GCS16" s="405"/>
      <c r="GCT16" s="405"/>
      <c r="GCU16" s="405"/>
      <c r="GCV16" s="405"/>
      <c r="GCW16" s="405"/>
      <c r="GCX16" s="405"/>
      <c r="GCY16" s="405"/>
      <c r="GCZ16" s="405"/>
      <c r="GDA16" s="405"/>
      <c r="GDB16" s="405"/>
      <c r="GDC16" s="405"/>
      <c r="GDD16" s="405"/>
      <c r="GDE16" s="405"/>
      <c r="GDF16" s="405"/>
      <c r="GDG16" s="405"/>
      <c r="GDH16" s="405"/>
      <c r="GDI16" s="405"/>
      <c r="GDJ16" s="405"/>
      <c r="GDK16" s="405"/>
      <c r="GDL16" s="405"/>
      <c r="GDM16" s="405"/>
      <c r="GDN16" s="405"/>
      <c r="GDO16" s="405"/>
      <c r="GDP16" s="405"/>
      <c r="GDQ16" s="405"/>
      <c r="GDR16" s="405"/>
      <c r="GDS16" s="405"/>
      <c r="GDT16" s="405"/>
      <c r="GDU16" s="405"/>
      <c r="GDV16" s="405"/>
      <c r="GDW16" s="405"/>
      <c r="GDX16" s="405"/>
      <c r="GDY16" s="405"/>
      <c r="GDZ16" s="405"/>
      <c r="GEA16" s="405"/>
      <c r="GEB16" s="405"/>
      <c r="GEC16" s="405"/>
      <c r="GED16" s="405"/>
      <c r="GEE16" s="405"/>
      <c r="GEF16" s="405"/>
      <c r="GEG16" s="405"/>
      <c r="GEH16" s="405"/>
      <c r="GEI16" s="405"/>
      <c r="GEJ16" s="405"/>
      <c r="GEK16" s="405"/>
      <c r="GEL16" s="405"/>
      <c r="GEM16" s="405"/>
      <c r="GEN16" s="405"/>
      <c r="GEO16" s="405"/>
      <c r="GEP16" s="405"/>
      <c r="GEQ16" s="405"/>
      <c r="GER16" s="405"/>
      <c r="GES16" s="405"/>
      <c r="GET16" s="405"/>
      <c r="GEU16" s="405"/>
      <c r="GEV16" s="405"/>
      <c r="GEW16" s="405"/>
      <c r="GEX16" s="405"/>
      <c r="GEY16" s="405"/>
      <c r="GEZ16" s="405"/>
      <c r="GFA16" s="405"/>
      <c r="GFB16" s="405"/>
      <c r="GFC16" s="405"/>
      <c r="GFD16" s="405"/>
      <c r="GFE16" s="405"/>
      <c r="GFF16" s="405"/>
      <c r="GFG16" s="405"/>
      <c r="GFH16" s="405"/>
      <c r="GFI16" s="405"/>
      <c r="GFJ16" s="405"/>
      <c r="GFK16" s="405"/>
      <c r="GFL16" s="405"/>
      <c r="GFM16" s="405"/>
      <c r="GFN16" s="405"/>
      <c r="GFO16" s="405"/>
      <c r="GFP16" s="405"/>
      <c r="GFQ16" s="405"/>
      <c r="GFR16" s="405"/>
      <c r="GFS16" s="405"/>
      <c r="GFT16" s="405"/>
      <c r="GFU16" s="405"/>
      <c r="GFV16" s="405"/>
      <c r="GFW16" s="405"/>
      <c r="GFX16" s="405"/>
      <c r="GFY16" s="405"/>
      <c r="GFZ16" s="405"/>
      <c r="GGA16" s="405"/>
      <c r="GGB16" s="405"/>
      <c r="GGC16" s="405"/>
      <c r="GGD16" s="405"/>
      <c r="GGE16" s="405"/>
      <c r="GGF16" s="405"/>
      <c r="GGG16" s="405"/>
      <c r="GGH16" s="405"/>
      <c r="GGI16" s="405"/>
      <c r="GGJ16" s="405"/>
      <c r="GGK16" s="405"/>
      <c r="GGL16" s="405"/>
      <c r="GGM16" s="405"/>
      <c r="GGN16" s="405"/>
      <c r="GGO16" s="405"/>
      <c r="GGP16" s="405"/>
      <c r="GGQ16" s="405"/>
      <c r="GGR16" s="405"/>
      <c r="GGS16" s="405"/>
      <c r="GGT16" s="405"/>
      <c r="GGU16" s="405"/>
      <c r="GGV16" s="405"/>
      <c r="GGW16" s="405"/>
      <c r="GGX16" s="405"/>
      <c r="GGY16" s="405"/>
      <c r="GGZ16" s="405"/>
      <c r="GHA16" s="405"/>
      <c r="GHB16" s="405"/>
      <c r="GHC16" s="405"/>
      <c r="GHD16" s="405"/>
      <c r="GHE16" s="405"/>
      <c r="GHF16" s="405"/>
      <c r="GHG16" s="405"/>
      <c r="GHH16" s="405"/>
      <c r="GHI16" s="405"/>
      <c r="GHJ16" s="405"/>
      <c r="GHK16" s="405"/>
      <c r="GHL16" s="405"/>
      <c r="GHM16" s="405"/>
      <c r="GHN16" s="405"/>
      <c r="GHO16" s="405"/>
      <c r="GHP16" s="405"/>
      <c r="GHQ16" s="405"/>
      <c r="GHR16" s="405"/>
      <c r="GHS16" s="405"/>
      <c r="GHT16" s="405"/>
      <c r="GHU16" s="405"/>
      <c r="GHV16" s="405"/>
      <c r="GHW16" s="405"/>
      <c r="GHX16" s="405"/>
      <c r="GHY16" s="405"/>
      <c r="GHZ16" s="405"/>
      <c r="GIA16" s="405"/>
      <c r="GIB16" s="405"/>
      <c r="GIC16" s="405"/>
      <c r="GID16" s="405"/>
      <c r="GIE16" s="405"/>
      <c r="GIF16" s="405"/>
      <c r="GIG16" s="405"/>
      <c r="GIH16" s="405"/>
      <c r="GII16" s="405"/>
      <c r="GIJ16" s="405"/>
      <c r="GIK16" s="405"/>
      <c r="GIL16" s="405"/>
      <c r="GIM16" s="405"/>
      <c r="GIN16" s="405"/>
      <c r="GIO16" s="405"/>
      <c r="GIP16" s="405"/>
      <c r="GIQ16" s="405"/>
      <c r="GIR16" s="405"/>
      <c r="GIS16" s="405"/>
      <c r="GIT16" s="405"/>
      <c r="GIU16" s="405"/>
      <c r="GIV16" s="405"/>
      <c r="GIW16" s="405"/>
      <c r="GIX16" s="405"/>
      <c r="GIY16" s="405"/>
      <c r="GIZ16" s="405"/>
      <c r="GJA16" s="405"/>
      <c r="GJB16" s="405"/>
      <c r="GJC16" s="405"/>
      <c r="GJD16" s="405"/>
      <c r="GJE16" s="405"/>
      <c r="GJF16" s="405"/>
      <c r="GJG16" s="405"/>
      <c r="GJH16" s="405"/>
      <c r="GJI16" s="405"/>
      <c r="GJJ16" s="405"/>
      <c r="GJK16" s="405"/>
      <c r="GJL16" s="405"/>
      <c r="GJM16" s="405"/>
      <c r="GJN16" s="405"/>
      <c r="GJO16" s="405"/>
      <c r="GJP16" s="405"/>
      <c r="GJQ16" s="405"/>
      <c r="GJR16" s="405"/>
      <c r="GJS16" s="405"/>
      <c r="GJT16" s="405"/>
      <c r="GJU16" s="405"/>
      <c r="GJV16" s="405"/>
      <c r="GJW16" s="405"/>
      <c r="GJX16" s="405"/>
      <c r="GJY16" s="405"/>
      <c r="GJZ16" s="405"/>
      <c r="GKA16" s="405"/>
      <c r="GKB16" s="405"/>
      <c r="GKC16" s="405"/>
      <c r="GKD16" s="405"/>
      <c r="GKE16" s="405"/>
      <c r="GKF16" s="405"/>
      <c r="GKG16" s="405"/>
      <c r="GKH16" s="405"/>
      <c r="GKI16" s="405"/>
      <c r="GKJ16" s="405"/>
      <c r="GKK16" s="405"/>
      <c r="GKL16" s="405"/>
      <c r="GKM16" s="405"/>
      <c r="GKN16" s="405"/>
      <c r="GKO16" s="405"/>
      <c r="GKP16" s="405"/>
      <c r="GKQ16" s="405"/>
      <c r="GKR16" s="405"/>
      <c r="GKS16" s="405"/>
      <c r="GKT16" s="405"/>
      <c r="GKU16" s="405"/>
      <c r="GKV16" s="405"/>
      <c r="GKW16" s="405"/>
      <c r="GKX16" s="405"/>
      <c r="GKY16" s="405"/>
      <c r="GKZ16" s="405"/>
      <c r="GLA16" s="405"/>
      <c r="GLB16" s="405"/>
      <c r="GLC16" s="405"/>
      <c r="GLD16" s="405"/>
      <c r="GLE16" s="405"/>
      <c r="GLF16" s="405"/>
      <c r="GLG16" s="405"/>
      <c r="GLH16" s="405"/>
      <c r="GLI16" s="405"/>
      <c r="GLJ16" s="405"/>
      <c r="GLK16" s="405"/>
      <c r="GLL16" s="405"/>
      <c r="GLM16" s="405"/>
      <c r="GLN16" s="405"/>
      <c r="GLO16" s="405"/>
      <c r="GLP16" s="405"/>
      <c r="GLQ16" s="405"/>
      <c r="GLR16" s="405"/>
      <c r="GLS16" s="405"/>
      <c r="GLT16" s="405"/>
      <c r="GLU16" s="405"/>
      <c r="GLV16" s="405"/>
      <c r="GLW16" s="405"/>
      <c r="GLX16" s="405"/>
      <c r="GLY16" s="405"/>
      <c r="GLZ16" s="405"/>
      <c r="GMA16" s="405"/>
      <c r="GMB16" s="405"/>
      <c r="GMC16" s="405"/>
      <c r="GMD16" s="405"/>
      <c r="GME16" s="405"/>
      <c r="GMF16" s="405"/>
      <c r="GMG16" s="405"/>
      <c r="GMH16" s="405"/>
      <c r="GMI16" s="405"/>
      <c r="GMJ16" s="405"/>
      <c r="GMK16" s="405"/>
      <c r="GML16" s="405"/>
      <c r="GMM16" s="405"/>
      <c r="GMN16" s="405"/>
      <c r="GMO16" s="405"/>
      <c r="GMP16" s="405"/>
      <c r="GMQ16" s="405"/>
      <c r="GMR16" s="405"/>
      <c r="GMS16" s="405"/>
      <c r="GMT16" s="405"/>
      <c r="GMU16" s="405"/>
      <c r="GMV16" s="405"/>
      <c r="GMW16" s="405"/>
      <c r="GMX16" s="405"/>
      <c r="GMY16" s="405"/>
      <c r="GMZ16" s="405"/>
      <c r="GNA16" s="405"/>
      <c r="GNB16" s="405"/>
      <c r="GNC16" s="405"/>
      <c r="GND16" s="405"/>
      <c r="GNE16" s="405"/>
      <c r="GNF16" s="405"/>
      <c r="GNG16" s="405"/>
      <c r="GNH16" s="405"/>
      <c r="GNI16" s="405"/>
      <c r="GNJ16" s="405"/>
      <c r="GNK16" s="405"/>
      <c r="GNL16" s="405"/>
      <c r="GNM16" s="405"/>
      <c r="GNN16" s="405"/>
      <c r="GNO16" s="405"/>
      <c r="GNP16" s="405"/>
      <c r="GNQ16" s="405"/>
      <c r="GNR16" s="405"/>
      <c r="GNS16" s="405"/>
      <c r="GNT16" s="405"/>
      <c r="GNU16" s="405"/>
      <c r="GNV16" s="405"/>
      <c r="GNW16" s="405"/>
      <c r="GNX16" s="405"/>
      <c r="GNY16" s="405"/>
      <c r="GNZ16" s="405"/>
      <c r="GOA16" s="405"/>
      <c r="GOB16" s="405"/>
      <c r="GOC16" s="405"/>
      <c r="GOD16" s="405"/>
      <c r="GOE16" s="405"/>
      <c r="GOF16" s="405"/>
      <c r="GOG16" s="405"/>
      <c r="GOH16" s="405"/>
      <c r="GOI16" s="405"/>
      <c r="GOJ16" s="405"/>
      <c r="GOK16" s="405"/>
      <c r="GOL16" s="405"/>
      <c r="GOM16" s="405"/>
      <c r="GON16" s="405"/>
      <c r="GOO16" s="405"/>
      <c r="GOP16" s="405"/>
      <c r="GOQ16" s="405"/>
      <c r="GOR16" s="405"/>
      <c r="GOS16" s="405"/>
      <c r="GOT16" s="405"/>
      <c r="GOU16" s="405"/>
      <c r="GOV16" s="405"/>
      <c r="GOW16" s="405"/>
      <c r="GOX16" s="405"/>
      <c r="GOY16" s="405"/>
      <c r="GOZ16" s="405"/>
      <c r="GPA16" s="405"/>
      <c r="GPB16" s="405"/>
      <c r="GPC16" s="405"/>
      <c r="GPD16" s="405"/>
      <c r="GPE16" s="405"/>
      <c r="GPF16" s="405"/>
      <c r="GPG16" s="405"/>
      <c r="GPH16" s="405"/>
      <c r="GPI16" s="405"/>
      <c r="GPJ16" s="405"/>
      <c r="GPK16" s="405"/>
      <c r="GPL16" s="405"/>
      <c r="GPM16" s="405"/>
      <c r="GPN16" s="405"/>
      <c r="GPO16" s="405"/>
      <c r="GPP16" s="405"/>
      <c r="GPQ16" s="405"/>
      <c r="GPR16" s="405"/>
      <c r="GPS16" s="405"/>
      <c r="GPT16" s="405"/>
      <c r="GPU16" s="405"/>
      <c r="GPV16" s="405"/>
      <c r="GPW16" s="405"/>
      <c r="GPX16" s="405"/>
      <c r="GPY16" s="405"/>
      <c r="GPZ16" s="405"/>
      <c r="GQA16" s="405"/>
      <c r="GQB16" s="405"/>
      <c r="GQC16" s="405"/>
      <c r="GQD16" s="405"/>
      <c r="GQE16" s="405"/>
      <c r="GQF16" s="405"/>
      <c r="GQG16" s="405"/>
      <c r="GQH16" s="405"/>
      <c r="GQI16" s="405"/>
      <c r="GQJ16" s="405"/>
      <c r="GQK16" s="405"/>
      <c r="GQL16" s="405"/>
      <c r="GQM16" s="405"/>
      <c r="GQN16" s="405"/>
      <c r="GQO16" s="405"/>
      <c r="GQP16" s="405"/>
      <c r="GQQ16" s="405"/>
      <c r="GQR16" s="405"/>
      <c r="GQS16" s="405"/>
      <c r="GQT16" s="405"/>
      <c r="GQU16" s="405"/>
      <c r="GQV16" s="405"/>
      <c r="GQW16" s="405"/>
      <c r="GQX16" s="405"/>
      <c r="GQY16" s="405"/>
      <c r="GQZ16" s="405"/>
      <c r="GRA16" s="405"/>
      <c r="GRB16" s="405"/>
      <c r="GRC16" s="405"/>
      <c r="GRD16" s="405"/>
      <c r="GRE16" s="405"/>
      <c r="GRF16" s="405"/>
      <c r="GRG16" s="405"/>
      <c r="GRH16" s="405"/>
      <c r="GRI16" s="405"/>
      <c r="GRJ16" s="405"/>
      <c r="GRK16" s="405"/>
      <c r="GRL16" s="405"/>
      <c r="GRM16" s="405"/>
      <c r="GRN16" s="405"/>
      <c r="GRO16" s="405"/>
      <c r="GRP16" s="405"/>
      <c r="GRQ16" s="405"/>
      <c r="GRR16" s="405"/>
      <c r="GRS16" s="405"/>
      <c r="GRT16" s="405"/>
      <c r="GRU16" s="405"/>
      <c r="GRV16" s="405"/>
      <c r="GRW16" s="405"/>
      <c r="GRX16" s="405"/>
      <c r="GRY16" s="405"/>
      <c r="GRZ16" s="405"/>
      <c r="GSA16" s="405"/>
      <c r="GSB16" s="405"/>
      <c r="GSC16" s="405"/>
      <c r="GSD16" s="405"/>
      <c r="GSE16" s="405"/>
      <c r="GSF16" s="405"/>
      <c r="GSG16" s="405"/>
      <c r="GSH16" s="405"/>
      <c r="GSI16" s="405"/>
      <c r="GSJ16" s="405"/>
      <c r="GSK16" s="405"/>
      <c r="GSL16" s="405"/>
      <c r="GSM16" s="405"/>
      <c r="GSN16" s="405"/>
      <c r="GSO16" s="405"/>
      <c r="GSP16" s="405"/>
      <c r="GSQ16" s="405"/>
      <c r="GSR16" s="405"/>
      <c r="GSS16" s="405"/>
      <c r="GST16" s="405"/>
      <c r="GSU16" s="405"/>
      <c r="GSV16" s="405"/>
      <c r="GSW16" s="405"/>
      <c r="GSX16" s="405"/>
      <c r="GSY16" s="405"/>
      <c r="GSZ16" s="405"/>
      <c r="GTA16" s="405"/>
      <c r="GTB16" s="405"/>
      <c r="GTC16" s="405"/>
      <c r="GTD16" s="405"/>
      <c r="GTE16" s="405"/>
      <c r="GTF16" s="405"/>
      <c r="GTG16" s="405"/>
      <c r="GTH16" s="405"/>
      <c r="GTI16" s="405"/>
      <c r="GTJ16" s="405"/>
      <c r="GTK16" s="405"/>
      <c r="GTL16" s="405"/>
      <c r="GTM16" s="405"/>
      <c r="GTN16" s="405"/>
      <c r="GTO16" s="405"/>
      <c r="GTP16" s="405"/>
      <c r="GTQ16" s="405"/>
      <c r="GTR16" s="405"/>
      <c r="GTS16" s="405"/>
      <c r="GTT16" s="405"/>
      <c r="GTU16" s="405"/>
      <c r="GTV16" s="405"/>
      <c r="GTW16" s="405"/>
      <c r="GTX16" s="405"/>
      <c r="GTY16" s="405"/>
      <c r="GTZ16" s="405"/>
      <c r="GUA16" s="405"/>
      <c r="GUB16" s="405"/>
      <c r="GUC16" s="405"/>
      <c r="GUD16" s="405"/>
      <c r="GUE16" s="405"/>
      <c r="GUF16" s="405"/>
      <c r="GUG16" s="405"/>
      <c r="GUH16" s="405"/>
      <c r="GUI16" s="405"/>
      <c r="GUJ16" s="405"/>
      <c r="GUK16" s="405"/>
      <c r="GUL16" s="405"/>
      <c r="GUM16" s="405"/>
      <c r="GUN16" s="405"/>
      <c r="GUO16" s="405"/>
      <c r="GUP16" s="405"/>
      <c r="GUQ16" s="405"/>
      <c r="GUR16" s="405"/>
      <c r="GUS16" s="405"/>
      <c r="GUT16" s="405"/>
      <c r="GUU16" s="405"/>
      <c r="GUV16" s="405"/>
      <c r="GUW16" s="405"/>
      <c r="GUX16" s="405"/>
      <c r="GUY16" s="405"/>
      <c r="GUZ16" s="405"/>
      <c r="GVA16" s="405"/>
      <c r="GVB16" s="405"/>
      <c r="GVC16" s="405"/>
      <c r="GVD16" s="405"/>
      <c r="GVE16" s="405"/>
      <c r="GVF16" s="405"/>
      <c r="GVG16" s="405"/>
      <c r="GVH16" s="405"/>
      <c r="GVI16" s="405"/>
      <c r="GVJ16" s="405"/>
      <c r="GVK16" s="405"/>
      <c r="GVL16" s="405"/>
      <c r="GVM16" s="405"/>
      <c r="GVN16" s="405"/>
      <c r="GVO16" s="405"/>
      <c r="GVP16" s="405"/>
      <c r="GVQ16" s="405"/>
      <c r="GVR16" s="405"/>
      <c r="GVS16" s="405"/>
      <c r="GVT16" s="405"/>
      <c r="GVU16" s="405"/>
      <c r="GVV16" s="405"/>
      <c r="GVW16" s="405"/>
      <c r="GVX16" s="405"/>
      <c r="GVY16" s="405"/>
      <c r="GVZ16" s="405"/>
      <c r="GWA16" s="405"/>
      <c r="GWB16" s="405"/>
      <c r="GWC16" s="405"/>
      <c r="GWD16" s="405"/>
      <c r="GWE16" s="405"/>
      <c r="GWF16" s="405"/>
      <c r="GWG16" s="405"/>
      <c r="GWH16" s="405"/>
      <c r="GWI16" s="405"/>
      <c r="GWJ16" s="405"/>
      <c r="GWK16" s="405"/>
      <c r="GWL16" s="405"/>
      <c r="GWM16" s="405"/>
      <c r="GWN16" s="405"/>
      <c r="GWO16" s="405"/>
      <c r="GWP16" s="405"/>
      <c r="GWQ16" s="405"/>
      <c r="GWR16" s="405"/>
      <c r="GWS16" s="405"/>
      <c r="GWT16" s="405"/>
      <c r="GWU16" s="405"/>
      <c r="GWV16" s="405"/>
      <c r="GWW16" s="405"/>
      <c r="GWX16" s="405"/>
      <c r="GWY16" s="405"/>
      <c r="GWZ16" s="405"/>
      <c r="GXA16" s="405"/>
      <c r="GXB16" s="405"/>
      <c r="GXC16" s="405"/>
      <c r="GXD16" s="405"/>
      <c r="GXE16" s="405"/>
      <c r="GXF16" s="405"/>
      <c r="GXG16" s="405"/>
      <c r="GXH16" s="405"/>
      <c r="GXI16" s="405"/>
      <c r="GXJ16" s="405"/>
      <c r="GXK16" s="405"/>
      <c r="GXL16" s="405"/>
      <c r="GXM16" s="405"/>
      <c r="GXN16" s="405"/>
      <c r="GXO16" s="405"/>
      <c r="GXP16" s="405"/>
      <c r="GXQ16" s="405"/>
      <c r="GXR16" s="405"/>
      <c r="GXS16" s="405"/>
      <c r="GXT16" s="405"/>
      <c r="GXU16" s="405"/>
      <c r="GXV16" s="405"/>
      <c r="GXW16" s="405"/>
      <c r="GXX16" s="405"/>
      <c r="GXY16" s="405"/>
      <c r="GXZ16" s="405"/>
      <c r="GYA16" s="405"/>
      <c r="GYB16" s="405"/>
      <c r="GYC16" s="405"/>
      <c r="GYD16" s="405"/>
      <c r="GYE16" s="405"/>
      <c r="GYF16" s="405"/>
      <c r="GYG16" s="405"/>
      <c r="GYH16" s="405"/>
      <c r="GYI16" s="405"/>
      <c r="GYJ16" s="405"/>
      <c r="GYK16" s="405"/>
      <c r="GYL16" s="405"/>
      <c r="GYM16" s="405"/>
      <c r="GYN16" s="405"/>
      <c r="GYO16" s="405"/>
      <c r="GYP16" s="405"/>
      <c r="GYQ16" s="405"/>
      <c r="GYR16" s="405"/>
      <c r="GYS16" s="405"/>
      <c r="GYT16" s="405"/>
      <c r="GYU16" s="405"/>
      <c r="GYV16" s="405"/>
      <c r="GYW16" s="405"/>
      <c r="GYX16" s="405"/>
      <c r="GYY16" s="405"/>
      <c r="GYZ16" s="405"/>
      <c r="GZA16" s="405"/>
      <c r="GZB16" s="405"/>
      <c r="GZC16" s="405"/>
      <c r="GZD16" s="405"/>
      <c r="GZE16" s="405"/>
      <c r="GZF16" s="405"/>
      <c r="GZG16" s="405"/>
      <c r="GZH16" s="405"/>
      <c r="GZI16" s="405"/>
      <c r="GZJ16" s="405"/>
      <c r="GZK16" s="405"/>
      <c r="GZL16" s="405"/>
      <c r="GZM16" s="405"/>
      <c r="GZN16" s="405"/>
      <c r="GZO16" s="405"/>
      <c r="GZP16" s="405"/>
      <c r="GZQ16" s="405"/>
      <c r="GZR16" s="405"/>
      <c r="GZS16" s="405"/>
      <c r="GZT16" s="405"/>
      <c r="GZU16" s="405"/>
      <c r="GZV16" s="405"/>
      <c r="GZW16" s="405"/>
      <c r="GZX16" s="405"/>
      <c r="GZY16" s="405"/>
      <c r="GZZ16" s="405"/>
      <c r="HAA16" s="405"/>
      <c r="HAB16" s="405"/>
      <c r="HAC16" s="405"/>
      <c r="HAD16" s="405"/>
      <c r="HAE16" s="405"/>
      <c r="HAF16" s="405"/>
      <c r="HAG16" s="405"/>
      <c r="HAH16" s="405"/>
      <c r="HAI16" s="405"/>
      <c r="HAJ16" s="405"/>
      <c r="HAK16" s="405"/>
      <c r="HAL16" s="405"/>
      <c r="HAM16" s="405"/>
      <c r="HAN16" s="405"/>
      <c r="HAO16" s="405"/>
      <c r="HAP16" s="405"/>
      <c r="HAQ16" s="405"/>
      <c r="HAR16" s="405"/>
      <c r="HAS16" s="405"/>
      <c r="HAT16" s="405"/>
      <c r="HAU16" s="405"/>
      <c r="HAV16" s="405"/>
      <c r="HAW16" s="405"/>
      <c r="HAX16" s="405"/>
      <c r="HAY16" s="405"/>
      <c r="HAZ16" s="405"/>
      <c r="HBA16" s="405"/>
      <c r="HBB16" s="405"/>
      <c r="HBC16" s="405"/>
      <c r="HBD16" s="405"/>
      <c r="HBE16" s="405"/>
      <c r="HBF16" s="405"/>
      <c r="HBG16" s="405"/>
      <c r="HBH16" s="405"/>
      <c r="HBI16" s="405"/>
      <c r="HBJ16" s="405"/>
      <c r="HBK16" s="405"/>
      <c r="HBL16" s="405"/>
      <c r="HBM16" s="405"/>
      <c r="HBN16" s="405"/>
      <c r="HBO16" s="405"/>
      <c r="HBP16" s="405"/>
      <c r="HBQ16" s="405"/>
      <c r="HBR16" s="405"/>
      <c r="HBS16" s="405"/>
      <c r="HBT16" s="405"/>
      <c r="HBU16" s="405"/>
      <c r="HBV16" s="405"/>
      <c r="HBW16" s="405"/>
      <c r="HBX16" s="405"/>
      <c r="HBY16" s="405"/>
      <c r="HBZ16" s="405"/>
      <c r="HCA16" s="405"/>
      <c r="HCB16" s="405"/>
      <c r="HCC16" s="405"/>
      <c r="HCD16" s="405"/>
      <c r="HCE16" s="405"/>
      <c r="HCF16" s="405"/>
      <c r="HCG16" s="405"/>
      <c r="HCH16" s="405"/>
      <c r="HCI16" s="405"/>
      <c r="HCJ16" s="405"/>
      <c r="HCK16" s="405"/>
      <c r="HCL16" s="405"/>
      <c r="HCM16" s="405"/>
      <c r="HCN16" s="405"/>
      <c r="HCO16" s="405"/>
      <c r="HCP16" s="405"/>
      <c r="HCQ16" s="405"/>
      <c r="HCR16" s="405"/>
      <c r="HCS16" s="405"/>
      <c r="HCT16" s="405"/>
      <c r="HCU16" s="405"/>
      <c r="HCV16" s="405"/>
      <c r="HCW16" s="405"/>
      <c r="HCX16" s="405"/>
      <c r="HCY16" s="405"/>
      <c r="HCZ16" s="405"/>
      <c r="HDA16" s="405"/>
      <c r="HDB16" s="405"/>
      <c r="HDC16" s="405"/>
      <c r="HDD16" s="405"/>
      <c r="HDE16" s="405"/>
      <c r="HDF16" s="405"/>
      <c r="HDG16" s="405"/>
      <c r="HDH16" s="405"/>
      <c r="HDI16" s="405"/>
      <c r="HDJ16" s="405"/>
      <c r="HDK16" s="405"/>
      <c r="HDL16" s="405"/>
      <c r="HDM16" s="405"/>
      <c r="HDN16" s="405"/>
      <c r="HDO16" s="405"/>
      <c r="HDP16" s="405"/>
      <c r="HDQ16" s="405"/>
      <c r="HDR16" s="405"/>
      <c r="HDS16" s="405"/>
      <c r="HDT16" s="405"/>
      <c r="HDU16" s="405"/>
      <c r="HDV16" s="405"/>
      <c r="HDW16" s="405"/>
      <c r="HDX16" s="405"/>
      <c r="HDY16" s="405"/>
      <c r="HDZ16" s="405"/>
      <c r="HEA16" s="405"/>
      <c r="HEB16" s="405"/>
      <c r="HEC16" s="405"/>
      <c r="HED16" s="405"/>
      <c r="HEE16" s="405"/>
      <c r="HEF16" s="405"/>
      <c r="HEG16" s="405"/>
      <c r="HEH16" s="405"/>
      <c r="HEI16" s="405"/>
      <c r="HEJ16" s="405"/>
      <c r="HEK16" s="405"/>
      <c r="HEL16" s="405"/>
      <c r="HEM16" s="405"/>
      <c r="HEN16" s="405"/>
      <c r="HEO16" s="405"/>
      <c r="HEP16" s="405"/>
      <c r="HEQ16" s="405"/>
      <c r="HER16" s="405"/>
      <c r="HES16" s="405"/>
      <c r="HET16" s="405"/>
      <c r="HEU16" s="405"/>
      <c r="HEV16" s="405"/>
      <c r="HEW16" s="405"/>
      <c r="HEX16" s="405"/>
      <c r="HEY16" s="405"/>
      <c r="HEZ16" s="405"/>
      <c r="HFA16" s="405"/>
      <c r="HFB16" s="405"/>
      <c r="HFC16" s="405"/>
      <c r="HFD16" s="405"/>
      <c r="HFE16" s="405"/>
      <c r="HFF16" s="405"/>
      <c r="HFG16" s="405"/>
      <c r="HFH16" s="405"/>
      <c r="HFI16" s="405"/>
      <c r="HFJ16" s="405"/>
      <c r="HFK16" s="405"/>
      <c r="HFL16" s="405"/>
      <c r="HFM16" s="405"/>
      <c r="HFN16" s="405"/>
      <c r="HFO16" s="405"/>
      <c r="HFP16" s="405"/>
      <c r="HFQ16" s="405"/>
      <c r="HFR16" s="405"/>
      <c r="HFS16" s="405"/>
      <c r="HFT16" s="405"/>
      <c r="HFU16" s="405"/>
      <c r="HFV16" s="405"/>
      <c r="HFW16" s="405"/>
      <c r="HFX16" s="405"/>
      <c r="HFY16" s="405"/>
      <c r="HFZ16" s="405"/>
      <c r="HGA16" s="405"/>
      <c r="HGB16" s="405"/>
      <c r="HGC16" s="405"/>
      <c r="HGD16" s="405"/>
      <c r="HGE16" s="405"/>
      <c r="HGF16" s="405"/>
      <c r="HGG16" s="405"/>
      <c r="HGH16" s="405"/>
      <c r="HGI16" s="405"/>
      <c r="HGJ16" s="405"/>
      <c r="HGK16" s="405"/>
      <c r="HGL16" s="405"/>
      <c r="HGM16" s="405"/>
      <c r="HGN16" s="405"/>
      <c r="HGO16" s="405"/>
      <c r="HGP16" s="405"/>
      <c r="HGQ16" s="405"/>
      <c r="HGR16" s="405"/>
      <c r="HGS16" s="405"/>
      <c r="HGT16" s="405"/>
      <c r="HGU16" s="405"/>
      <c r="HGV16" s="405"/>
      <c r="HGW16" s="405"/>
      <c r="HGX16" s="405"/>
      <c r="HGY16" s="405"/>
      <c r="HGZ16" s="405"/>
      <c r="HHA16" s="405"/>
      <c r="HHB16" s="405"/>
      <c r="HHC16" s="405"/>
      <c r="HHD16" s="405"/>
      <c r="HHE16" s="405"/>
      <c r="HHF16" s="405"/>
      <c r="HHG16" s="405"/>
      <c r="HHH16" s="405"/>
      <c r="HHI16" s="405"/>
      <c r="HHJ16" s="405"/>
      <c r="HHK16" s="405"/>
      <c r="HHL16" s="405"/>
      <c r="HHM16" s="405"/>
      <c r="HHN16" s="405"/>
      <c r="HHO16" s="405"/>
      <c r="HHP16" s="405"/>
      <c r="HHQ16" s="405"/>
      <c r="HHR16" s="405"/>
      <c r="HHS16" s="405"/>
      <c r="HHT16" s="405"/>
      <c r="HHU16" s="405"/>
      <c r="HHV16" s="405"/>
      <c r="HHW16" s="405"/>
      <c r="HHX16" s="405"/>
      <c r="HHY16" s="405"/>
      <c r="HHZ16" s="405"/>
      <c r="HIA16" s="405"/>
      <c r="HIB16" s="405"/>
      <c r="HIC16" s="405"/>
      <c r="HID16" s="405"/>
      <c r="HIE16" s="405"/>
      <c r="HIF16" s="405"/>
      <c r="HIG16" s="405"/>
      <c r="HIH16" s="405"/>
      <c r="HII16" s="405"/>
      <c r="HIJ16" s="405"/>
      <c r="HIK16" s="405"/>
      <c r="HIL16" s="405"/>
      <c r="HIM16" s="405"/>
      <c r="HIN16" s="405"/>
      <c r="HIO16" s="405"/>
      <c r="HIP16" s="405"/>
      <c r="HIQ16" s="405"/>
      <c r="HIR16" s="405"/>
      <c r="HIS16" s="405"/>
      <c r="HIT16" s="405"/>
      <c r="HIU16" s="405"/>
      <c r="HIV16" s="405"/>
      <c r="HIW16" s="405"/>
      <c r="HIX16" s="405"/>
      <c r="HIY16" s="405"/>
      <c r="HIZ16" s="405"/>
      <c r="HJA16" s="405"/>
      <c r="HJB16" s="405"/>
      <c r="HJC16" s="405"/>
      <c r="HJD16" s="405"/>
      <c r="HJE16" s="405"/>
      <c r="HJF16" s="405"/>
      <c r="HJG16" s="405"/>
      <c r="HJH16" s="405"/>
      <c r="HJI16" s="405"/>
      <c r="HJJ16" s="405"/>
      <c r="HJK16" s="405"/>
      <c r="HJL16" s="405"/>
      <c r="HJM16" s="405"/>
      <c r="HJN16" s="405"/>
      <c r="HJO16" s="405"/>
      <c r="HJP16" s="405"/>
      <c r="HJQ16" s="405"/>
      <c r="HJR16" s="405"/>
      <c r="HJS16" s="405"/>
      <c r="HJT16" s="405"/>
      <c r="HJU16" s="405"/>
      <c r="HJV16" s="405"/>
      <c r="HJW16" s="405"/>
      <c r="HJX16" s="405"/>
      <c r="HJY16" s="405"/>
      <c r="HJZ16" s="405"/>
      <c r="HKA16" s="405"/>
      <c r="HKB16" s="405"/>
      <c r="HKC16" s="405"/>
      <c r="HKD16" s="405"/>
      <c r="HKE16" s="405"/>
      <c r="HKF16" s="405"/>
      <c r="HKG16" s="405"/>
      <c r="HKH16" s="405"/>
      <c r="HKI16" s="405"/>
      <c r="HKJ16" s="405"/>
      <c r="HKK16" s="405"/>
      <c r="HKL16" s="405"/>
      <c r="HKM16" s="405"/>
      <c r="HKN16" s="405"/>
      <c r="HKO16" s="405"/>
      <c r="HKP16" s="405"/>
      <c r="HKQ16" s="405"/>
      <c r="HKR16" s="405"/>
      <c r="HKS16" s="405"/>
      <c r="HKT16" s="405"/>
      <c r="HKU16" s="405"/>
      <c r="HKV16" s="405"/>
      <c r="HKW16" s="405"/>
      <c r="HKX16" s="405"/>
      <c r="HKY16" s="405"/>
      <c r="HKZ16" s="405"/>
      <c r="HLA16" s="405"/>
      <c r="HLB16" s="405"/>
      <c r="HLC16" s="405"/>
      <c r="HLD16" s="405"/>
      <c r="HLE16" s="405"/>
      <c r="HLF16" s="405"/>
      <c r="HLG16" s="405"/>
      <c r="HLH16" s="405"/>
      <c r="HLI16" s="405"/>
      <c r="HLJ16" s="405"/>
      <c r="HLK16" s="405"/>
      <c r="HLL16" s="405"/>
      <c r="HLM16" s="405"/>
      <c r="HLN16" s="405"/>
      <c r="HLO16" s="405"/>
      <c r="HLP16" s="405"/>
      <c r="HLQ16" s="405"/>
      <c r="HLR16" s="405"/>
      <c r="HLS16" s="405"/>
      <c r="HLT16" s="405"/>
      <c r="HLU16" s="405"/>
      <c r="HLV16" s="405"/>
      <c r="HLW16" s="405"/>
      <c r="HLX16" s="405"/>
      <c r="HLY16" s="405"/>
      <c r="HLZ16" s="405"/>
      <c r="HMA16" s="405"/>
      <c r="HMB16" s="405"/>
      <c r="HMC16" s="405"/>
      <c r="HMD16" s="405"/>
      <c r="HME16" s="405"/>
      <c r="HMF16" s="405"/>
      <c r="HMG16" s="405"/>
      <c r="HMH16" s="405"/>
      <c r="HMI16" s="405"/>
      <c r="HMJ16" s="405"/>
      <c r="HMK16" s="405"/>
      <c r="HML16" s="405"/>
      <c r="HMM16" s="405"/>
      <c r="HMN16" s="405"/>
      <c r="HMO16" s="405"/>
      <c r="HMP16" s="405"/>
      <c r="HMQ16" s="405"/>
      <c r="HMR16" s="405"/>
      <c r="HMS16" s="405"/>
      <c r="HMT16" s="405"/>
      <c r="HMU16" s="405"/>
      <c r="HMV16" s="405"/>
      <c r="HMW16" s="405"/>
      <c r="HMX16" s="405"/>
      <c r="HMY16" s="405"/>
      <c r="HMZ16" s="405"/>
      <c r="HNA16" s="405"/>
      <c r="HNB16" s="405"/>
      <c r="HNC16" s="405"/>
      <c r="HND16" s="405"/>
      <c r="HNE16" s="405"/>
      <c r="HNF16" s="405"/>
      <c r="HNG16" s="405"/>
      <c r="HNH16" s="405"/>
      <c r="HNI16" s="405"/>
      <c r="HNJ16" s="405"/>
      <c r="HNK16" s="405"/>
      <c r="HNL16" s="405"/>
      <c r="HNM16" s="405"/>
      <c r="HNN16" s="405"/>
      <c r="HNO16" s="405"/>
      <c r="HNP16" s="405"/>
      <c r="HNQ16" s="405"/>
      <c r="HNR16" s="405"/>
      <c r="HNS16" s="405"/>
      <c r="HNT16" s="405"/>
      <c r="HNU16" s="405"/>
      <c r="HNV16" s="405"/>
      <c r="HNW16" s="405"/>
      <c r="HNX16" s="405"/>
      <c r="HNY16" s="405"/>
      <c r="HNZ16" s="405"/>
      <c r="HOA16" s="405"/>
      <c r="HOB16" s="405"/>
      <c r="HOC16" s="405"/>
      <c r="HOD16" s="405"/>
      <c r="HOE16" s="405"/>
      <c r="HOF16" s="405"/>
      <c r="HOG16" s="405"/>
      <c r="HOH16" s="405"/>
      <c r="HOI16" s="405"/>
      <c r="HOJ16" s="405"/>
      <c r="HOK16" s="405"/>
      <c r="HOL16" s="405"/>
      <c r="HOM16" s="405"/>
      <c r="HON16" s="405"/>
      <c r="HOO16" s="405"/>
      <c r="HOP16" s="405"/>
      <c r="HOQ16" s="405"/>
      <c r="HOR16" s="405"/>
      <c r="HOS16" s="405"/>
      <c r="HOT16" s="405"/>
      <c r="HOU16" s="405"/>
      <c r="HOV16" s="405"/>
      <c r="HOW16" s="405"/>
      <c r="HOX16" s="405"/>
      <c r="HOY16" s="405"/>
      <c r="HOZ16" s="405"/>
      <c r="HPA16" s="405"/>
      <c r="HPB16" s="405"/>
      <c r="HPC16" s="405"/>
      <c r="HPD16" s="405"/>
      <c r="HPE16" s="405"/>
      <c r="HPF16" s="405"/>
      <c r="HPG16" s="405"/>
      <c r="HPH16" s="405"/>
      <c r="HPI16" s="405"/>
      <c r="HPJ16" s="405"/>
      <c r="HPK16" s="405"/>
      <c r="HPL16" s="405"/>
      <c r="HPM16" s="405"/>
      <c r="HPN16" s="405"/>
      <c r="HPO16" s="405"/>
      <c r="HPP16" s="405"/>
      <c r="HPQ16" s="405"/>
      <c r="HPR16" s="405"/>
      <c r="HPS16" s="405"/>
      <c r="HPT16" s="405"/>
      <c r="HPU16" s="405"/>
      <c r="HPV16" s="405"/>
      <c r="HPW16" s="405"/>
      <c r="HPX16" s="405"/>
      <c r="HPY16" s="405"/>
      <c r="HPZ16" s="405"/>
      <c r="HQA16" s="405"/>
      <c r="HQB16" s="405"/>
      <c r="HQC16" s="405"/>
      <c r="HQD16" s="405"/>
      <c r="HQE16" s="405"/>
      <c r="HQF16" s="405"/>
      <c r="HQG16" s="405"/>
      <c r="HQH16" s="405"/>
      <c r="HQI16" s="405"/>
      <c r="HQJ16" s="405"/>
      <c r="HQK16" s="405"/>
      <c r="HQL16" s="405"/>
      <c r="HQM16" s="405"/>
      <c r="HQN16" s="405"/>
      <c r="HQO16" s="405"/>
      <c r="HQP16" s="405"/>
      <c r="HQQ16" s="405"/>
      <c r="HQR16" s="405"/>
      <c r="HQS16" s="405"/>
      <c r="HQT16" s="405"/>
      <c r="HQU16" s="405"/>
      <c r="HQV16" s="405"/>
      <c r="HQW16" s="405"/>
      <c r="HQX16" s="405"/>
      <c r="HQY16" s="405"/>
      <c r="HQZ16" s="405"/>
      <c r="HRA16" s="405"/>
      <c r="HRB16" s="405"/>
      <c r="HRC16" s="405"/>
      <c r="HRD16" s="405"/>
      <c r="HRE16" s="405"/>
      <c r="HRF16" s="405"/>
      <c r="HRG16" s="405"/>
      <c r="HRH16" s="405"/>
      <c r="HRI16" s="405"/>
      <c r="HRJ16" s="405"/>
      <c r="HRK16" s="405"/>
      <c r="HRL16" s="405"/>
      <c r="HRM16" s="405"/>
      <c r="HRN16" s="405"/>
      <c r="HRO16" s="405"/>
      <c r="HRP16" s="405"/>
      <c r="HRQ16" s="405"/>
      <c r="HRR16" s="405"/>
      <c r="HRS16" s="405"/>
      <c r="HRT16" s="405"/>
      <c r="HRU16" s="405"/>
      <c r="HRV16" s="405"/>
      <c r="HRW16" s="405"/>
      <c r="HRX16" s="405"/>
      <c r="HRY16" s="405"/>
      <c r="HRZ16" s="405"/>
      <c r="HSA16" s="405"/>
      <c r="HSB16" s="405"/>
      <c r="HSC16" s="405"/>
      <c r="HSD16" s="405"/>
      <c r="HSE16" s="405"/>
      <c r="HSF16" s="405"/>
      <c r="HSG16" s="405"/>
      <c r="HSH16" s="405"/>
      <c r="HSI16" s="405"/>
      <c r="HSJ16" s="405"/>
      <c r="HSK16" s="405"/>
      <c r="HSL16" s="405"/>
      <c r="HSM16" s="405"/>
      <c r="HSN16" s="405"/>
      <c r="HSO16" s="405"/>
      <c r="HSP16" s="405"/>
      <c r="HSQ16" s="405"/>
      <c r="HSR16" s="405"/>
      <c r="HSS16" s="405"/>
      <c r="HST16" s="405"/>
      <c r="HSU16" s="405"/>
      <c r="HSV16" s="405"/>
      <c r="HSW16" s="405"/>
      <c r="HSX16" s="405"/>
      <c r="HSY16" s="405"/>
      <c r="HSZ16" s="405"/>
      <c r="HTA16" s="405"/>
      <c r="HTB16" s="405"/>
      <c r="HTC16" s="405"/>
      <c r="HTD16" s="405"/>
      <c r="HTE16" s="405"/>
      <c r="HTF16" s="405"/>
      <c r="HTG16" s="405"/>
      <c r="HTH16" s="405"/>
      <c r="HTI16" s="405"/>
      <c r="HTJ16" s="405"/>
      <c r="HTK16" s="405"/>
      <c r="HTL16" s="405"/>
      <c r="HTM16" s="405"/>
      <c r="HTN16" s="405"/>
      <c r="HTO16" s="405"/>
      <c r="HTP16" s="405"/>
      <c r="HTQ16" s="405"/>
      <c r="HTR16" s="405"/>
      <c r="HTS16" s="405"/>
      <c r="HTT16" s="405"/>
      <c r="HTU16" s="405"/>
      <c r="HTV16" s="405"/>
      <c r="HTW16" s="405"/>
      <c r="HTX16" s="405"/>
      <c r="HTY16" s="405"/>
      <c r="HTZ16" s="405"/>
      <c r="HUA16" s="405"/>
      <c r="HUB16" s="405"/>
      <c r="HUC16" s="405"/>
      <c r="HUD16" s="405"/>
      <c r="HUE16" s="405"/>
      <c r="HUF16" s="405"/>
      <c r="HUG16" s="405"/>
      <c r="HUH16" s="405"/>
      <c r="HUI16" s="405"/>
      <c r="HUJ16" s="405"/>
      <c r="HUK16" s="405"/>
      <c r="HUL16" s="405"/>
      <c r="HUM16" s="405"/>
      <c r="HUN16" s="405"/>
      <c r="HUO16" s="405"/>
      <c r="HUP16" s="405"/>
      <c r="HUQ16" s="405"/>
      <c r="HUR16" s="405"/>
      <c r="HUS16" s="405"/>
      <c r="HUT16" s="405"/>
      <c r="HUU16" s="405"/>
      <c r="HUV16" s="405"/>
      <c r="HUW16" s="405"/>
      <c r="HUX16" s="405"/>
      <c r="HUY16" s="405"/>
      <c r="HUZ16" s="405"/>
      <c r="HVA16" s="405"/>
      <c r="HVB16" s="405"/>
      <c r="HVC16" s="405"/>
      <c r="HVD16" s="405"/>
      <c r="HVE16" s="405"/>
      <c r="HVF16" s="405"/>
      <c r="HVG16" s="405"/>
      <c r="HVH16" s="405"/>
      <c r="HVI16" s="405"/>
      <c r="HVJ16" s="405"/>
      <c r="HVK16" s="405"/>
      <c r="HVL16" s="405"/>
      <c r="HVM16" s="405"/>
      <c r="HVN16" s="405"/>
      <c r="HVO16" s="405"/>
      <c r="HVP16" s="405"/>
      <c r="HVQ16" s="405"/>
      <c r="HVR16" s="405"/>
      <c r="HVS16" s="405"/>
      <c r="HVT16" s="405"/>
      <c r="HVU16" s="405"/>
      <c r="HVV16" s="405"/>
      <c r="HVW16" s="405"/>
      <c r="HVX16" s="405"/>
      <c r="HVY16" s="405"/>
      <c r="HVZ16" s="405"/>
      <c r="HWA16" s="405"/>
      <c r="HWB16" s="405"/>
      <c r="HWC16" s="405"/>
      <c r="HWD16" s="405"/>
      <c r="HWE16" s="405"/>
      <c r="HWF16" s="405"/>
      <c r="HWG16" s="405"/>
      <c r="HWH16" s="405"/>
      <c r="HWI16" s="405"/>
      <c r="HWJ16" s="405"/>
      <c r="HWK16" s="405"/>
      <c r="HWL16" s="405"/>
      <c r="HWM16" s="405"/>
      <c r="HWN16" s="405"/>
      <c r="HWO16" s="405"/>
      <c r="HWP16" s="405"/>
      <c r="HWQ16" s="405"/>
      <c r="HWR16" s="405"/>
      <c r="HWS16" s="405"/>
      <c r="HWT16" s="405"/>
      <c r="HWU16" s="405"/>
      <c r="HWV16" s="405"/>
      <c r="HWW16" s="405"/>
      <c r="HWX16" s="405"/>
      <c r="HWY16" s="405"/>
      <c r="HWZ16" s="405"/>
      <c r="HXA16" s="405"/>
      <c r="HXB16" s="405"/>
      <c r="HXC16" s="405"/>
      <c r="HXD16" s="405"/>
      <c r="HXE16" s="405"/>
      <c r="HXF16" s="405"/>
      <c r="HXG16" s="405"/>
      <c r="HXH16" s="405"/>
      <c r="HXI16" s="405"/>
      <c r="HXJ16" s="405"/>
      <c r="HXK16" s="405"/>
      <c r="HXL16" s="405"/>
      <c r="HXM16" s="405"/>
      <c r="HXN16" s="405"/>
      <c r="HXO16" s="405"/>
      <c r="HXP16" s="405"/>
      <c r="HXQ16" s="405"/>
      <c r="HXR16" s="405"/>
      <c r="HXS16" s="405"/>
      <c r="HXT16" s="405"/>
      <c r="HXU16" s="405"/>
      <c r="HXV16" s="405"/>
      <c r="HXW16" s="405"/>
      <c r="HXX16" s="405"/>
      <c r="HXY16" s="405"/>
      <c r="HXZ16" s="405"/>
      <c r="HYA16" s="405"/>
      <c r="HYB16" s="405"/>
      <c r="HYC16" s="405"/>
      <c r="HYD16" s="405"/>
      <c r="HYE16" s="405"/>
      <c r="HYF16" s="405"/>
      <c r="HYG16" s="405"/>
      <c r="HYH16" s="405"/>
      <c r="HYI16" s="405"/>
      <c r="HYJ16" s="405"/>
      <c r="HYK16" s="405"/>
      <c r="HYL16" s="405"/>
      <c r="HYM16" s="405"/>
      <c r="HYN16" s="405"/>
      <c r="HYO16" s="405"/>
      <c r="HYP16" s="405"/>
      <c r="HYQ16" s="405"/>
      <c r="HYR16" s="405"/>
      <c r="HYS16" s="405"/>
      <c r="HYT16" s="405"/>
      <c r="HYU16" s="405"/>
      <c r="HYV16" s="405"/>
      <c r="HYW16" s="405"/>
      <c r="HYX16" s="405"/>
      <c r="HYY16" s="405"/>
      <c r="HYZ16" s="405"/>
      <c r="HZA16" s="405"/>
      <c r="HZB16" s="405"/>
      <c r="HZC16" s="405"/>
      <c r="HZD16" s="405"/>
      <c r="HZE16" s="405"/>
      <c r="HZF16" s="405"/>
      <c r="HZG16" s="405"/>
      <c r="HZH16" s="405"/>
      <c r="HZI16" s="405"/>
      <c r="HZJ16" s="405"/>
      <c r="HZK16" s="405"/>
      <c r="HZL16" s="405"/>
      <c r="HZM16" s="405"/>
      <c r="HZN16" s="405"/>
      <c r="HZO16" s="405"/>
      <c r="HZP16" s="405"/>
      <c r="HZQ16" s="405"/>
      <c r="HZR16" s="405"/>
      <c r="HZS16" s="405"/>
      <c r="HZT16" s="405"/>
      <c r="HZU16" s="405"/>
      <c r="HZV16" s="405"/>
      <c r="HZW16" s="405"/>
      <c r="HZX16" s="405"/>
      <c r="HZY16" s="405"/>
      <c r="HZZ16" s="405"/>
      <c r="IAA16" s="405"/>
      <c r="IAB16" s="405"/>
      <c r="IAC16" s="405"/>
      <c r="IAD16" s="405"/>
      <c r="IAE16" s="405"/>
      <c r="IAF16" s="405"/>
      <c r="IAG16" s="405"/>
      <c r="IAH16" s="405"/>
      <c r="IAI16" s="405"/>
      <c r="IAJ16" s="405"/>
      <c r="IAK16" s="405"/>
      <c r="IAL16" s="405"/>
      <c r="IAM16" s="405"/>
      <c r="IAN16" s="405"/>
      <c r="IAO16" s="405"/>
      <c r="IAP16" s="405"/>
      <c r="IAQ16" s="405"/>
      <c r="IAR16" s="405"/>
      <c r="IAS16" s="405"/>
      <c r="IAT16" s="405"/>
      <c r="IAU16" s="405"/>
      <c r="IAV16" s="405"/>
      <c r="IAW16" s="405"/>
      <c r="IAX16" s="405"/>
      <c r="IAY16" s="405"/>
      <c r="IAZ16" s="405"/>
      <c r="IBA16" s="405"/>
      <c r="IBB16" s="405"/>
      <c r="IBC16" s="405"/>
      <c r="IBD16" s="405"/>
      <c r="IBE16" s="405"/>
      <c r="IBF16" s="405"/>
      <c r="IBG16" s="405"/>
      <c r="IBH16" s="405"/>
      <c r="IBI16" s="405"/>
      <c r="IBJ16" s="405"/>
      <c r="IBK16" s="405"/>
      <c r="IBL16" s="405"/>
      <c r="IBM16" s="405"/>
      <c r="IBN16" s="405"/>
      <c r="IBO16" s="405"/>
      <c r="IBP16" s="405"/>
      <c r="IBQ16" s="405"/>
      <c r="IBR16" s="405"/>
      <c r="IBS16" s="405"/>
      <c r="IBT16" s="405"/>
      <c r="IBU16" s="405"/>
      <c r="IBV16" s="405"/>
      <c r="IBW16" s="405"/>
      <c r="IBX16" s="405"/>
      <c r="IBY16" s="405"/>
      <c r="IBZ16" s="405"/>
      <c r="ICA16" s="405"/>
      <c r="ICB16" s="405"/>
      <c r="ICC16" s="405"/>
      <c r="ICD16" s="405"/>
      <c r="ICE16" s="405"/>
      <c r="ICF16" s="405"/>
      <c r="ICG16" s="405"/>
      <c r="ICH16" s="405"/>
      <c r="ICI16" s="405"/>
      <c r="ICJ16" s="405"/>
      <c r="ICK16" s="405"/>
      <c r="ICL16" s="405"/>
      <c r="ICM16" s="405"/>
      <c r="ICN16" s="405"/>
      <c r="ICO16" s="405"/>
      <c r="ICP16" s="405"/>
      <c r="ICQ16" s="405"/>
      <c r="ICR16" s="405"/>
      <c r="ICS16" s="405"/>
      <c r="ICT16" s="405"/>
      <c r="ICU16" s="405"/>
      <c r="ICV16" s="405"/>
      <c r="ICW16" s="405"/>
      <c r="ICX16" s="405"/>
      <c r="ICY16" s="405"/>
      <c r="ICZ16" s="405"/>
      <c r="IDA16" s="405"/>
      <c r="IDB16" s="405"/>
      <c r="IDC16" s="405"/>
      <c r="IDD16" s="405"/>
      <c r="IDE16" s="405"/>
      <c r="IDF16" s="405"/>
      <c r="IDG16" s="405"/>
      <c r="IDH16" s="405"/>
      <c r="IDI16" s="405"/>
      <c r="IDJ16" s="405"/>
      <c r="IDK16" s="405"/>
      <c r="IDL16" s="405"/>
      <c r="IDM16" s="405"/>
      <c r="IDN16" s="405"/>
      <c r="IDO16" s="405"/>
      <c r="IDP16" s="405"/>
      <c r="IDQ16" s="405"/>
      <c r="IDR16" s="405"/>
      <c r="IDS16" s="405"/>
      <c r="IDT16" s="405"/>
      <c r="IDU16" s="405"/>
      <c r="IDV16" s="405"/>
      <c r="IDW16" s="405"/>
      <c r="IDX16" s="405"/>
      <c r="IDY16" s="405"/>
      <c r="IDZ16" s="405"/>
      <c r="IEA16" s="405"/>
      <c r="IEB16" s="405"/>
      <c r="IEC16" s="405"/>
      <c r="IED16" s="405"/>
      <c r="IEE16" s="405"/>
      <c r="IEF16" s="405"/>
      <c r="IEG16" s="405"/>
      <c r="IEH16" s="405"/>
      <c r="IEI16" s="405"/>
      <c r="IEJ16" s="405"/>
      <c r="IEK16" s="405"/>
      <c r="IEL16" s="405"/>
      <c r="IEM16" s="405"/>
      <c r="IEN16" s="405"/>
      <c r="IEO16" s="405"/>
      <c r="IEP16" s="405"/>
      <c r="IEQ16" s="405"/>
      <c r="IER16" s="405"/>
      <c r="IES16" s="405"/>
      <c r="IET16" s="405"/>
      <c r="IEU16" s="405"/>
      <c r="IEV16" s="405"/>
      <c r="IEW16" s="405"/>
      <c r="IEX16" s="405"/>
      <c r="IEY16" s="405"/>
      <c r="IEZ16" s="405"/>
      <c r="IFA16" s="405"/>
      <c r="IFB16" s="405"/>
      <c r="IFC16" s="405"/>
      <c r="IFD16" s="405"/>
      <c r="IFE16" s="405"/>
      <c r="IFF16" s="405"/>
      <c r="IFG16" s="405"/>
      <c r="IFH16" s="405"/>
      <c r="IFI16" s="405"/>
      <c r="IFJ16" s="405"/>
      <c r="IFK16" s="405"/>
      <c r="IFL16" s="405"/>
      <c r="IFM16" s="405"/>
      <c r="IFN16" s="405"/>
      <c r="IFO16" s="405"/>
      <c r="IFP16" s="405"/>
      <c r="IFQ16" s="405"/>
      <c r="IFR16" s="405"/>
      <c r="IFS16" s="405"/>
      <c r="IFT16" s="405"/>
      <c r="IFU16" s="405"/>
      <c r="IFV16" s="405"/>
      <c r="IFW16" s="405"/>
      <c r="IFX16" s="405"/>
      <c r="IFY16" s="405"/>
      <c r="IFZ16" s="405"/>
      <c r="IGA16" s="405"/>
      <c r="IGB16" s="405"/>
      <c r="IGC16" s="405"/>
      <c r="IGD16" s="405"/>
      <c r="IGE16" s="405"/>
      <c r="IGF16" s="405"/>
      <c r="IGG16" s="405"/>
      <c r="IGH16" s="405"/>
      <c r="IGI16" s="405"/>
      <c r="IGJ16" s="405"/>
      <c r="IGK16" s="405"/>
      <c r="IGL16" s="405"/>
      <c r="IGM16" s="405"/>
      <c r="IGN16" s="405"/>
      <c r="IGO16" s="405"/>
      <c r="IGP16" s="405"/>
      <c r="IGQ16" s="405"/>
      <c r="IGR16" s="405"/>
      <c r="IGS16" s="405"/>
      <c r="IGT16" s="405"/>
      <c r="IGU16" s="405"/>
      <c r="IGV16" s="405"/>
      <c r="IGW16" s="405"/>
      <c r="IGX16" s="405"/>
      <c r="IGY16" s="405"/>
      <c r="IGZ16" s="405"/>
      <c r="IHA16" s="405"/>
      <c r="IHB16" s="405"/>
      <c r="IHC16" s="405"/>
      <c r="IHD16" s="405"/>
      <c r="IHE16" s="405"/>
      <c r="IHF16" s="405"/>
      <c r="IHG16" s="405"/>
      <c r="IHH16" s="405"/>
      <c r="IHI16" s="405"/>
      <c r="IHJ16" s="405"/>
      <c r="IHK16" s="405"/>
      <c r="IHL16" s="405"/>
      <c r="IHM16" s="405"/>
      <c r="IHN16" s="405"/>
      <c r="IHO16" s="405"/>
      <c r="IHP16" s="405"/>
      <c r="IHQ16" s="405"/>
      <c r="IHR16" s="405"/>
      <c r="IHS16" s="405"/>
      <c r="IHT16" s="405"/>
      <c r="IHU16" s="405"/>
      <c r="IHV16" s="405"/>
      <c r="IHW16" s="405"/>
      <c r="IHX16" s="405"/>
      <c r="IHY16" s="405"/>
      <c r="IHZ16" s="405"/>
      <c r="IIA16" s="405"/>
      <c r="IIB16" s="405"/>
      <c r="IIC16" s="405"/>
      <c r="IID16" s="405"/>
      <c r="IIE16" s="405"/>
      <c r="IIF16" s="405"/>
      <c r="IIG16" s="405"/>
      <c r="IIH16" s="405"/>
      <c r="III16" s="405"/>
      <c r="IIJ16" s="405"/>
      <c r="IIK16" s="405"/>
      <c r="IIL16" s="405"/>
      <c r="IIM16" s="405"/>
      <c r="IIN16" s="405"/>
      <c r="IIO16" s="405"/>
      <c r="IIP16" s="405"/>
      <c r="IIQ16" s="405"/>
      <c r="IIR16" s="405"/>
      <c r="IIS16" s="405"/>
      <c r="IIT16" s="405"/>
      <c r="IIU16" s="405"/>
      <c r="IIV16" s="405"/>
      <c r="IIW16" s="405"/>
      <c r="IIX16" s="405"/>
      <c r="IIY16" s="405"/>
      <c r="IIZ16" s="405"/>
      <c r="IJA16" s="405"/>
      <c r="IJB16" s="405"/>
      <c r="IJC16" s="405"/>
      <c r="IJD16" s="405"/>
      <c r="IJE16" s="405"/>
      <c r="IJF16" s="405"/>
      <c r="IJG16" s="405"/>
      <c r="IJH16" s="405"/>
      <c r="IJI16" s="405"/>
      <c r="IJJ16" s="405"/>
      <c r="IJK16" s="405"/>
      <c r="IJL16" s="405"/>
      <c r="IJM16" s="405"/>
      <c r="IJN16" s="405"/>
      <c r="IJO16" s="405"/>
      <c r="IJP16" s="405"/>
      <c r="IJQ16" s="405"/>
      <c r="IJR16" s="405"/>
      <c r="IJS16" s="405"/>
      <c r="IJT16" s="405"/>
      <c r="IJU16" s="405"/>
      <c r="IJV16" s="405"/>
      <c r="IJW16" s="405"/>
      <c r="IJX16" s="405"/>
      <c r="IJY16" s="405"/>
      <c r="IJZ16" s="405"/>
      <c r="IKA16" s="405"/>
      <c r="IKB16" s="405"/>
      <c r="IKC16" s="405"/>
      <c r="IKD16" s="405"/>
      <c r="IKE16" s="405"/>
      <c r="IKF16" s="405"/>
      <c r="IKG16" s="405"/>
      <c r="IKH16" s="405"/>
      <c r="IKI16" s="405"/>
      <c r="IKJ16" s="405"/>
      <c r="IKK16" s="405"/>
      <c r="IKL16" s="405"/>
      <c r="IKM16" s="405"/>
      <c r="IKN16" s="405"/>
      <c r="IKO16" s="405"/>
      <c r="IKP16" s="405"/>
      <c r="IKQ16" s="405"/>
      <c r="IKR16" s="405"/>
      <c r="IKS16" s="405"/>
      <c r="IKT16" s="405"/>
      <c r="IKU16" s="405"/>
      <c r="IKV16" s="405"/>
      <c r="IKW16" s="405"/>
      <c r="IKX16" s="405"/>
      <c r="IKY16" s="405"/>
      <c r="IKZ16" s="405"/>
      <c r="ILA16" s="405"/>
      <c r="ILB16" s="405"/>
      <c r="ILC16" s="405"/>
      <c r="ILD16" s="405"/>
      <c r="ILE16" s="405"/>
      <c r="ILF16" s="405"/>
      <c r="ILG16" s="405"/>
      <c r="ILH16" s="405"/>
      <c r="ILI16" s="405"/>
      <c r="ILJ16" s="405"/>
      <c r="ILK16" s="405"/>
      <c r="ILL16" s="405"/>
      <c r="ILM16" s="405"/>
      <c r="ILN16" s="405"/>
      <c r="ILO16" s="405"/>
      <c r="ILP16" s="405"/>
      <c r="ILQ16" s="405"/>
      <c r="ILR16" s="405"/>
      <c r="ILS16" s="405"/>
      <c r="ILT16" s="405"/>
      <c r="ILU16" s="405"/>
      <c r="ILV16" s="405"/>
      <c r="ILW16" s="405"/>
      <c r="ILX16" s="405"/>
      <c r="ILY16" s="405"/>
      <c r="ILZ16" s="405"/>
      <c r="IMA16" s="405"/>
      <c r="IMB16" s="405"/>
      <c r="IMC16" s="405"/>
      <c r="IMD16" s="405"/>
      <c r="IME16" s="405"/>
      <c r="IMF16" s="405"/>
      <c r="IMG16" s="405"/>
      <c r="IMH16" s="405"/>
      <c r="IMI16" s="405"/>
      <c r="IMJ16" s="405"/>
      <c r="IMK16" s="405"/>
      <c r="IML16" s="405"/>
      <c r="IMM16" s="405"/>
      <c r="IMN16" s="405"/>
      <c r="IMO16" s="405"/>
      <c r="IMP16" s="405"/>
      <c r="IMQ16" s="405"/>
      <c r="IMR16" s="405"/>
      <c r="IMS16" s="405"/>
      <c r="IMT16" s="405"/>
      <c r="IMU16" s="405"/>
      <c r="IMV16" s="405"/>
      <c r="IMW16" s="405"/>
      <c r="IMX16" s="405"/>
      <c r="IMY16" s="405"/>
      <c r="IMZ16" s="405"/>
      <c r="INA16" s="405"/>
      <c r="INB16" s="405"/>
      <c r="INC16" s="405"/>
      <c r="IND16" s="405"/>
      <c r="INE16" s="405"/>
      <c r="INF16" s="405"/>
      <c r="ING16" s="405"/>
      <c r="INH16" s="405"/>
      <c r="INI16" s="405"/>
      <c r="INJ16" s="405"/>
      <c r="INK16" s="405"/>
      <c r="INL16" s="405"/>
      <c r="INM16" s="405"/>
      <c r="INN16" s="405"/>
      <c r="INO16" s="405"/>
      <c r="INP16" s="405"/>
      <c r="INQ16" s="405"/>
      <c r="INR16" s="405"/>
      <c r="INS16" s="405"/>
      <c r="INT16" s="405"/>
      <c r="INU16" s="405"/>
      <c r="INV16" s="405"/>
      <c r="INW16" s="405"/>
      <c r="INX16" s="405"/>
      <c r="INY16" s="405"/>
      <c r="INZ16" s="405"/>
      <c r="IOA16" s="405"/>
      <c r="IOB16" s="405"/>
      <c r="IOC16" s="405"/>
      <c r="IOD16" s="405"/>
      <c r="IOE16" s="405"/>
      <c r="IOF16" s="405"/>
      <c r="IOG16" s="405"/>
      <c r="IOH16" s="405"/>
      <c r="IOI16" s="405"/>
      <c r="IOJ16" s="405"/>
      <c r="IOK16" s="405"/>
      <c r="IOL16" s="405"/>
      <c r="IOM16" s="405"/>
      <c r="ION16" s="405"/>
      <c r="IOO16" s="405"/>
      <c r="IOP16" s="405"/>
      <c r="IOQ16" s="405"/>
      <c r="IOR16" s="405"/>
      <c r="IOS16" s="405"/>
      <c r="IOT16" s="405"/>
      <c r="IOU16" s="405"/>
      <c r="IOV16" s="405"/>
      <c r="IOW16" s="405"/>
      <c r="IOX16" s="405"/>
      <c r="IOY16" s="405"/>
      <c r="IOZ16" s="405"/>
      <c r="IPA16" s="405"/>
      <c r="IPB16" s="405"/>
      <c r="IPC16" s="405"/>
      <c r="IPD16" s="405"/>
      <c r="IPE16" s="405"/>
      <c r="IPF16" s="405"/>
      <c r="IPG16" s="405"/>
      <c r="IPH16" s="405"/>
      <c r="IPI16" s="405"/>
      <c r="IPJ16" s="405"/>
      <c r="IPK16" s="405"/>
      <c r="IPL16" s="405"/>
      <c r="IPM16" s="405"/>
      <c r="IPN16" s="405"/>
      <c r="IPO16" s="405"/>
      <c r="IPP16" s="405"/>
      <c r="IPQ16" s="405"/>
      <c r="IPR16" s="405"/>
      <c r="IPS16" s="405"/>
      <c r="IPT16" s="405"/>
      <c r="IPU16" s="405"/>
      <c r="IPV16" s="405"/>
      <c r="IPW16" s="405"/>
      <c r="IPX16" s="405"/>
      <c r="IPY16" s="405"/>
      <c r="IPZ16" s="405"/>
      <c r="IQA16" s="405"/>
      <c r="IQB16" s="405"/>
      <c r="IQC16" s="405"/>
      <c r="IQD16" s="405"/>
      <c r="IQE16" s="405"/>
      <c r="IQF16" s="405"/>
      <c r="IQG16" s="405"/>
      <c r="IQH16" s="405"/>
      <c r="IQI16" s="405"/>
      <c r="IQJ16" s="405"/>
      <c r="IQK16" s="405"/>
      <c r="IQL16" s="405"/>
      <c r="IQM16" s="405"/>
      <c r="IQN16" s="405"/>
      <c r="IQO16" s="405"/>
      <c r="IQP16" s="405"/>
      <c r="IQQ16" s="405"/>
      <c r="IQR16" s="405"/>
      <c r="IQS16" s="405"/>
      <c r="IQT16" s="405"/>
      <c r="IQU16" s="405"/>
      <c r="IQV16" s="405"/>
      <c r="IQW16" s="405"/>
      <c r="IQX16" s="405"/>
      <c r="IQY16" s="405"/>
      <c r="IQZ16" s="405"/>
      <c r="IRA16" s="405"/>
      <c r="IRB16" s="405"/>
      <c r="IRC16" s="405"/>
      <c r="IRD16" s="405"/>
      <c r="IRE16" s="405"/>
      <c r="IRF16" s="405"/>
      <c r="IRG16" s="405"/>
      <c r="IRH16" s="405"/>
      <c r="IRI16" s="405"/>
      <c r="IRJ16" s="405"/>
      <c r="IRK16" s="405"/>
      <c r="IRL16" s="405"/>
      <c r="IRM16" s="405"/>
      <c r="IRN16" s="405"/>
      <c r="IRO16" s="405"/>
      <c r="IRP16" s="405"/>
      <c r="IRQ16" s="405"/>
      <c r="IRR16" s="405"/>
      <c r="IRS16" s="405"/>
      <c r="IRT16" s="405"/>
      <c r="IRU16" s="405"/>
      <c r="IRV16" s="405"/>
      <c r="IRW16" s="405"/>
      <c r="IRX16" s="405"/>
      <c r="IRY16" s="405"/>
      <c r="IRZ16" s="405"/>
      <c r="ISA16" s="405"/>
      <c r="ISB16" s="405"/>
      <c r="ISC16" s="405"/>
      <c r="ISD16" s="405"/>
      <c r="ISE16" s="405"/>
      <c r="ISF16" s="405"/>
      <c r="ISG16" s="405"/>
      <c r="ISH16" s="405"/>
      <c r="ISI16" s="405"/>
      <c r="ISJ16" s="405"/>
      <c r="ISK16" s="405"/>
      <c r="ISL16" s="405"/>
      <c r="ISM16" s="405"/>
      <c r="ISN16" s="405"/>
      <c r="ISO16" s="405"/>
      <c r="ISP16" s="405"/>
      <c r="ISQ16" s="405"/>
      <c r="ISR16" s="405"/>
      <c r="ISS16" s="405"/>
      <c r="IST16" s="405"/>
      <c r="ISU16" s="405"/>
      <c r="ISV16" s="405"/>
      <c r="ISW16" s="405"/>
      <c r="ISX16" s="405"/>
      <c r="ISY16" s="405"/>
      <c r="ISZ16" s="405"/>
      <c r="ITA16" s="405"/>
      <c r="ITB16" s="405"/>
      <c r="ITC16" s="405"/>
      <c r="ITD16" s="405"/>
      <c r="ITE16" s="405"/>
      <c r="ITF16" s="405"/>
      <c r="ITG16" s="405"/>
      <c r="ITH16" s="405"/>
      <c r="ITI16" s="405"/>
      <c r="ITJ16" s="405"/>
      <c r="ITK16" s="405"/>
      <c r="ITL16" s="405"/>
      <c r="ITM16" s="405"/>
      <c r="ITN16" s="405"/>
      <c r="ITO16" s="405"/>
      <c r="ITP16" s="405"/>
      <c r="ITQ16" s="405"/>
      <c r="ITR16" s="405"/>
      <c r="ITS16" s="405"/>
      <c r="ITT16" s="405"/>
      <c r="ITU16" s="405"/>
      <c r="ITV16" s="405"/>
      <c r="ITW16" s="405"/>
      <c r="ITX16" s="405"/>
      <c r="ITY16" s="405"/>
      <c r="ITZ16" s="405"/>
      <c r="IUA16" s="405"/>
      <c r="IUB16" s="405"/>
      <c r="IUC16" s="405"/>
      <c r="IUD16" s="405"/>
      <c r="IUE16" s="405"/>
      <c r="IUF16" s="405"/>
      <c r="IUG16" s="405"/>
      <c r="IUH16" s="405"/>
      <c r="IUI16" s="405"/>
      <c r="IUJ16" s="405"/>
      <c r="IUK16" s="405"/>
      <c r="IUL16" s="405"/>
      <c r="IUM16" s="405"/>
      <c r="IUN16" s="405"/>
      <c r="IUO16" s="405"/>
      <c r="IUP16" s="405"/>
      <c r="IUQ16" s="405"/>
      <c r="IUR16" s="405"/>
      <c r="IUS16" s="405"/>
      <c r="IUT16" s="405"/>
      <c r="IUU16" s="405"/>
      <c r="IUV16" s="405"/>
      <c r="IUW16" s="405"/>
      <c r="IUX16" s="405"/>
      <c r="IUY16" s="405"/>
      <c r="IUZ16" s="405"/>
      <c r="IVA16" s="405"/>
      <c r="IVB16" s="405"/>
      <c r="IVC16" s="405"/>
      <c r="IVD16" s="405"/>
      <c r="IVE16" s="405"/>
      <c r="IVF16" s="405"/>
      <c r="IVG16" s="405"/>
      <c r="IVH16" s="405"/>
      <c r="IVI16" s="405"/>
      <c r="IVJ16" s="405"/>
      <c r="IVK16" s="405"/>
      <c r="IVL16" s="405"/>
      <c r="IVM16" s="405"/>
      <c r="IVN16" s="405"/>
      <c r="IVO16" s="405"/>
      <c r="IVP16" s="405"/>
      <c r="IVQ16" s="405"/>
      <c r="IVR16" s="405"/>
      <c r="IVS16" s="405"/>
      <c r="IVT16" s="405"/>
      <c r="IVU16" s="405"/>
      <c r="IVV16" s="405"/>
      <c r="IVW16" s="405"/>
      <c r="IVX16" s="405"/>
      <c r="IVY16" s="405"/>
      <c r="IVZ16" s="405"/>
      <c r="IWA16" s="405"/>
      <c r="IWB16" s="405"/>
      <c r="IWC16" s="405"/>
      <c r="IWD16" s="405"/>
      <c r="IWE16" s="405"/>
      <c r="IWF16" s="405"/>
      <c r="IWG16" s="405"/>
      <c r="IWH16" s="405"/>
      <c r="IWI16" s="405"/>
      <c r="IWJ16" s="405"/>
      <c r="IWK16" s="405"/>
      <c r="IWL16" s="405"/>
      <c r="IWM16" s="405"/>
      <c r="IWN16" s="405"/>
      <c r="IWO16" s="405"/>
      <c r="IWP16" s="405"/>
      <c r="IWQ16" s="405"/>
      <c r="IWR16" s="405"/>
      <c r="IWS16" s="405"/>
      <c r="IWT16" s="405"/>
      <c r="IWU16" s="405"/>
      <c r="IWV16" s="405"/>
      <c r="IWW16" s="405"/>
      <c r="IWX16" s="405"/>
      <c r="IWY16" s="405"/>
      <c r="IWZ16" s="405"/>
      <c r="IXA16" s="405"/>
      <c r="IXB16" s="405"/>
      <c r="IXC16" s="405"/>
      <c r="IXD16" s="405"/>
      <c r="IXE16" s="405"/>
      <c r="IXF16" s="405"/>
      <c r="IXG16" s="405"/>
      <c r="IXH16" s="405"/>
      <c r="IXI16" s="405"/>
      <c r="IXJ16" s="405"/>
      <c r="IXK16" s="405"/>
      <c r="IXL16" s="405"/>
      <c r="IXM16" s="405"/>
      <c r="IXN16" s="405"/>
      <c r="IXO16" s="405"/>
      <c r="IXP16" s="405"/>
      <c r="IXQ16" s="405"/>
      <c r="IXR16" s="405"/>
      <c r="IXS16" s="405"/>
      <c r="IXT16" s="405"/>
      <c r="IXU16" s="405"/>
      <c r="IXV16" s="405"/>
      <c r="IXW16" s="405"/>
      <c r="IXX16" s="405"/>
      <c r="IXY16" s="405"/>
      <c r="IXZ16" s="405"/>
      <c r="IYA16" s="405"/>
      <c r="IYB16" s="405"/>
      <c r="IYC16" s="405"/>
      <c r="IYD16" s="405"/>
      <c r="IYE16" s="405"/>
      <c r="IYF16" s="405"/>
      <c r="IYG16" s="405"/>
      <c r="IYH16" s="405"/>
      <c r="IYI16" s="405"/>
      <c r="IYJ16" s="405"/>
      <c r="IYK16" s="405"/>
      <c r="IYL16" s="405"/>
      <c r="IYM16" s="405"/>
      <c r="IYN16" s="405"/>
      <c r="IYO16" s="405"/>
      <c r="IYP16" s="405"/>
      <c r="IYQ16" s="405"/>
      <c r="IYR16" s="405"/>
      <c r="IYS16" s="405"/>
      <c r="IYT16" s="405"/>
      <c r="IYU16" s="405"/>
      <c r="IYV16" s="405"/>
      <c r="IYW16" s="405"/>
      <c r="IYX16" s="405"/>
      <c r="IYY16" s="405"/>
      <c r="IYZ16" s="405"/>
      <c r="IZA16" s="405"/>
      <c r="IZB16" s="405"/>
      <c r="IZC16" s="405"/>
      <c r="IZD16" s="405"/>
      <c r="IZE16" s="405"/>
      <c r="IZF16" s="405"/>
      <c r="IZG16" s="405"/>
      <c r="IZH16" s="405"/>
      <c r="IZI16" s="405"/>
      <c r="IZJ16" s="405"/>
      <c r="IZK16" s="405"/>
      <c r="IZL16" s="405"/>
      <c r="IZM16" s="405"/>
      <c r="IZN16" s="405"/>
      <c r="IZO16" s="405"/>
      <c r="IZP16" s="405"/>
      <c r="IZQ16" s="405"/>
      <c r="IZR16" s="405"/>
      <c r="IZS16" s="405"/>
      <c r="IZT16" s="405"/>
      <c r="IZU16" s="405"/>
      <c r="IZV16" s="405"/>
      <c r="IZW16" s="405"/>
      <c r="IZX16" s="405"/>
      <c r="IZY16" s="405"/>
      <c r="IZZ16" s="405"/>
      <c r="JAA16" s="405"/>
      <c r="JAB16" s="405"/>
      <c r="JAC16" s="405"/>
      <c r="JAD16" s="405"/>
      <c r="JAE16" s="405"/>
      <c r="JAF16" s="405"/>
      <c r="JAG16" s="405"/>
      <c r="JAH16" s="405"/>
      <c r="JAI16" s="405"/>
      <c r="JAJ16" s="405"/>
      <c r="JAK16" s="405"/>
      <c r="JAL16" s="405"/>
      <c r="JAM16" s="405"/>
      <c r="JAN16" s="405"/>
      <c r="JAO16" s="405"/>
      <c r="JAP16" s="405"/>
      <c r="JAQ16" s="405"/>
      <c r="JAR16" s="405"/>
      <c r="JAS16" s="405"/>
      <c r="JAT16" s="405"/>
      <c r="JAU16" s="405"/>
      <c r="JAV16" s="405"/>
      <c r="JAW16" s="405"/>
      <c r="JAX16" s="405"/>
      <c r="JAY16" s="405"/>
      <c r="JAZ16" s="405"/>
      <c r="JBA16" s="405"/>
      <c r="JBB16" s="405"/>
      <c r="JBC16" s="405"/>
      <c r="JBD16" s="405"/>
      <c r="JBE16" s="405"/>
      <c r="JBF16" s="405"/>
      <c r="JBG16" s="405"/>
      <c r="JBH16" s="405"/>
      <c r="JBI16" s="405"/>
      <c r="JBJ16" s="405"/>
      <c r="JBK16" s="405"/>
      <c r="JBL16" s="405"/>
      <c r="JBM16" s="405"/>
      <c r="JBN16" s="405"/>
      <c r="JBO16" s="405"/>
      <c r="JBP16" s="405"/>
      <c r="JBQ16" s="405"/>
      <c r="JBR16" s="405"/>
      <c r="JBS16" s="405"/>
      <c r="JBT16" s="405"/>
      <c r="JBU16" s="405"/>
      <c r="JBV16" s="405"/>
      <c r="JBW16" s="405"/>
      <c r="JBX16" s="405"/>
      <c r="JBY16" s="405"/>
      <c r="JBZ16" s="405"/>
      <c r="JCA16" s="405"/>
      <c r="JCB16" s="405"/>
      <c r="JCC16" s="405"/>
      <c r="JCD16" s="405"/>
      <c r="JCE16" s="405"/>
      <c r="JCF16" s="405"/>
      <c r="JCG16" s="405"/>
      <c r="JCH16" s="405"/>
      <c r="JCI16" s="405"/>
      <c r="JCJ16" s="405"/>
      <c r="JCK16" s="405"/>
      <c r="JCL16" s="405"/>
      <c r="JCM16" s="405"/>
      <c r="JCN16" s="405"/>
      <c r="JCO16" s="405"/>
      <c r="JCP16" s="405"/>
      <c r="JCQ16" s="405"/>
      <c r="JCR16" s="405"/>
      <c r="JCS16" s="405"/>
      <c r="JCT16" s="405"/>
      <c r="JCU16" s="405"/>
      <c r="JCV16" s="405"/>
      <c r="JCW16" s="405"/>
      <c r="JCX16" s="405"/>
      <c r="JCY16" s="405"/>
      <c r="JCZ16" s="405"/>
      <c r="JDA16" s="405"/>
      <c r="JDB16" s="405"/>
      <c r="JDC16" s="405"/>
      <c r="JDD16" s="405"/>
      <c r="JDE16" s="405"/>
      <c r="JDF16" s="405"/>
      <c r="JDG16" s="405"/>
      <c r="JDH16" s="405"/>
      <c r="JDI16" s="405"/>
      <c r="JDJ16" s="405"/>
      <c r="JDK16" s="405"/>
      <c r="JDL16" s="405"/>
      <c r="JDM16" s="405"/>
      <c r="JDN16" s="405"/>
      <c r="JDO16" s="405"/>
      <c r="JDP16" s="405"/>
      <c r="JDQ16" s="405"/>
      <c r="JDR16" s="405"/>
      <c r="JDS16" s="405"/>
      <c r="JDT16" s="405"/>
      <c r="JDU16" s="405"/>
      <c r="JDV16" s="405"/>
      <c r="JDW16" s="405"/>
      <c r="JDX16" s="405"/>
      <c r="JDY16" s="405"/>
      <c r="JDZ16" s="405"/>
      <c r="JEA16" s="405"/>
      <c r="JEB16" s="405"/>
      <c r="JEC16" s="405"/>
      <c r="JED16" s="405"/>
      <c r="JEE16" s="405"/>
      <c r="JEF16" s="405"/>
      <c r="JEG16" s="405"/>
      <c r="JEH16" s="405"/>
      <c r="JEI16" s="405"/>
      <c r="JEJ16" s="405"/>
      <c r="JEK16" s="405"/>
      <c r="JEL16" s="405"/>
      <c r="JEM16" s="405"/>
      <c r="JEN16" s="405"/>
      <c r="JEO16" s="405"/>
      <c r="JEP16" s="405"/>
      <c r="JEQ16" s="405"/>
      <c r="JER16" s="405"/>
      <c r="JES16" s="405"/>
      <c r="JET16" s="405"/>
      <c r="JEU16" s="405"/>
      <c r="JEV16" s="405"/>
      <c r="JEW16" s="405"/>
      <c r="JEX16" s="405"/>
      <c r="JEY16" s="405"/>
      <c r="JEZ16" s="405"/>
      <c r="JFA16" s="405"/>
      <c r="JFB16" s="405"/>
      <c r="JFC16" s="405"/>
      <c r="JFD16" s="405"/>
      <c r="JFE16" s="405"/>
      <c r="JFF16" s="405"/>
      <c r="JFG16" s="405"/>
      <c r="JFH16" s="405"/>
      <c r="JFI16" s="405"/>
      <c r="JFJ16" s="405"/>
      <c r="JFK16" s="405"/>
      <c r="JFL16" s="405"/>
      <c r="JFM16" s="405"/>
      <c r="JFN16" s="405"/>
      <c r="JFO16" s="405"/>
      <c r="JFP16" s="405"/>
      <c r="JFQ16" s="405"/>
      <c r="JFR16" s="405"/>
      <c r="JFS16" s="405"/>
      <c r="JFT16" s="405"/>
      <c r="JFU16" s="405"/>
      <c r="JFV16" s="405"/>
      <c r="JFW16" s="405"/>
      <c r="JFX16" s="405"/>
      <c r="JFY16" s="405"/>
      <c r="JFZ16" s="405"/>
      <c r="JGA16" s="405"/>
      <c r="JGB16" s="405"/>
      <c r="JGC16" s="405"/>
      <c r="JGD16" s="405"/>
      <c r="JGE16" s="405"/>
      <c r="JGF16" s="405"/>
      <c r="JGG16" s="405"/>
      <c r="JGH16" s="405"/>
      <c r="JGI16" s="405"/>
      <c r="JGJ16" s="405"/>
      <c r="JGK16" s="405"/>
      <c r="JGL16" s="405"/>
      <c r="JGM16" s="405"/>
      <c r="JGN16" s="405"/>
      <c r="JGO16" s="405"/>
      <c r="JGP16" s="405"/>
      <c r="JGQ16" s="405"/>
      <c r="JGR16" s="405"/>
      <c r="JGS16" s="405"/>
      <c r="JGT16" s="405"/>
      <c r="JGU16" s="405"/>
      <c r="JGV16" s="405"/>
      <c r="JGW16" s="405"/>
      <c r="JGX16" s="405"/>
      <c r="JGY16" s="405"/>
      <c r="JGZ16" s="405"/>
      <c r="JHA16" s="405"/>
      <c r="JHB16" s="405"/>
      <c r="JHC16" s="405"/>
      <c r="JHD16" s="405"/>
      <c r="JHE16" s="405"/>
      <c r="JHF16" s="405"/>
      <c r="JHG16" s="405"/>
      <c r="JHH16" s="405"/>
      <c r="JHI16" s="405"/>
      <c r="JHJ16" s="405"/>
      <c r="JHK16" s="405"/>
      <c r="JHL16" s="405"/>
      <c r="JHM16" s="405"/>
      <c r="JHN16" s="405"/>
      <c r="JHO16" s="405"/>
      <c r="JHP16" s="405"/>
      <c r="JHQ16" s="405"/>
      <c r="JHR16" s="405"/>
      <c r="JHS16" s="405"/>
      <c r="JHT16" s="405"/>
      <c r="JHU16" s="405"/>
      <c r="JHV16" s="405"/>
      <c r="JHW16" s="405"/>
      <c r="JHX16" s="405"/>
      <c r="JHY16" s="405"/>
      <c r="JHZ16" s="405"/>
      <c r="JIA16" s="405"/>
      <c r="JIB16" s="405"/>
      <c r="JIC16" s="405"/>
      <c r="JID16" s="405"/>
      <c r="JIE16" s="405"/>
      <c r="JIF16" s="405"/>
      <c r="JIG16" s="405"/>
      <c r="JIH16" s="405"/>
      <c r="JII16" s="405"/>
      <c r="JIJ16" s="405"/>
      <c r="JIK16" s="405"/>
      <c r="JIL16" s="405"/>
      <c r="JIM16" s="405"/>
      <c r="JIN16" s="405"/>
      <c r="JIO16" s="405"/>
      <c r="JIP16" s="405"/>
      <c r="JIQ16" s="405"/>
      <c r="JIR16" s="405"/>
      <c r="JIS16" s="405"/>
      <c r="JIT16" s="405"/>
      <c r="JIU16" s="405"/>
      <c r="JIV16" s="405"/>
      <c r="JIW16" s="405"/>
      <c r="JIX16" s="405"/>
      <c r="JIY16" s="405"/>
      <c r="JIZ16" s="405"/>
      <c r="JJA16" s="405"/>
      <c r="JJB16" s="405"/>
      <c r="JJC16" s="405"/>
      <c r="JJD16" s="405"/>
      <c r="JJE16" s="405"/>
      <c r="JJF16" s="405"/>
      <c r="JJG16" s="405"/>
      <c r="JJH16" s="405"/>
      <c r="JJI16" s="405"/>
      <c r="JJJ16" s="405"/>
      <c r="JJK16" s="405"/>
      <c r="JJL16" s="405"/>
      <c r="JJM16" s="405"/>
      <c r="JJN16" s="405"/>
      <c r="JJO16" s="405"/>
      <c r="JJP16" s="405"/>
      <c r="JJQ16" s="405"/>
      <c r="JJR16" s="405"/>
      <c r="JJS16" s="405"/>
      <c r="JJT16" s="405"/>
      <c r="JJU16" s="405"/>
      <c r="JJV16" s="405"/>
      <c r="JJW16" s="405"/>
      <c r="JJX16" s="405"/>
      <c r="JJY16" s="405"/>
      <c r="JJZ16" s="405"/>
      <c r="JKA16" s="405"/>
      <c r="JKB16" s="405"/>
      <c r="JKC16" s="405"/>
      <c r="JKD16" s="405"/>
      <c r="JKE16" s="405"/>
      <c r="JKF16" s="405"/>
      <c r="JKG16" s="405"/>
      <c r="JKH16" s="405"/>
      <c r="JKI16" s="405"/>
      <c r="JKJ16" s="405"/>
      <c r="JKK16" s="405"/>
      <c r="JKL16" s="405"/>
      <c r="JKM16" s="405"/>
      <c r="JKN16" s="405"/>
      <c r="JKO16" s="405"/>
      <c r="JKP16" s="405"/>
      <c r="JKQ16" s="405"/>
      <c r="JKR16" s="405"/>
      <c r="JKS16" s="405"/>
      <c r="JKT16" s="405"/>
      <c r="JKU16" s="405"/>
      <c r="JKV16" s="405"/>
      <c r="JKW16" s="405"/>
      <c r="JKX16" s="405"/>
      <c r="JKY16" s="405"/>
      <c r="JKZ16" s="405"/>
      <c r="JLA16" s="405"/>
      <c r="JLB16" s="405"/>
      <c r="JLC16" s="405"/>
      <c r="JLD16" s="405"/>
      <c r="JLE16" s="405"/>
      <c r="JLF16" s="405"/>
      <c r="JLG16" s="405"/>
      <c r="JLH16" s="405"/>
      <c r="JLI16" s="405"/>
      <c r="JLJ16" s="405"/>
      <c r="JLK16" s="405"/>
      <c r="JLL16" s="405"/>
      <c r="JLM16" s="405"/>
      <c r="JLN16" s="405"/>
      <c r="JLO16" s="405"/>
      <c r="JLP16" s="405"/>
      <c r="JLQ16" s="405"/>
      <c r="JLR16" s="405"/>
      <c r="JLS16" s="405"/>
      <c r="JLT16" s="405"/>
      <c r="JLU16" s="405"/>
      <c r="JLV16" s="405"/>
      <c r="JLW16" s="405"/>
      <c r="JLX16" s="405"/>
      <c r="JLY16" s="405"/>
      <c r="JLZ16" s="405"/>
      <c r="JMA16" s="405"/>
      <c r="JMB16" s="405"/>
      <c r="JMC16" s="405"/>
      <c r="JMD16" s="405"/>
      <c r="JME16" s="405"/>
      <c r="JMF16" s="405"/>
      <c r="JMG16" s="405"/>
      <c r="JMH16" s="405"/>
      <c r="JMI16" s="405"/>
      <c r="JMJ16" s="405"/>
      <c r="JMK16" s="405"/>
      <c r="JML16" s="405"/>
      <c r="JMM16" s="405"/>
      <c r="JMN16" s="405"/>
      <c r="JMO16" s="405"/>
      <c r="JMP16" s="405"/>
      <c r="JMQ16" s="405"/>
      <c r="JMR16" s="405"/>
      <c r="JMS16" s="405"/>
      <c r="JMT16" s="405"/>
      <c r="JMU16" s="405"/>
      <c r="JMV16" s="405"/>
      <c r="JMW16" s="405"/>
      <c r="JMX16" s="405"/>
      <c r="JMY16" s="405"/>
      <c r="JMZ16" s="405"/>
      <c r="JNA16" s="405"/>
      <c r="JNB16" s="405"/>
      <c r="JNC16" s="405"/>
      <c r="JND16" s="405"/>
      <c r="JNE16" s="405"/>
      <c r="JNF16" s="405"/>
      <c r="JNG16" s="405"/>
      <c r="JNH16" s="405"/>
      <c r="JNI16" s="405"/>
      <c r="JNJ16" s="405"/>
      <c r="JNK16" s="405"/>
      <c r="JNL16" s="405"/>
      <c r="JNM16" s="405"/>
      <c r="JNN16" s="405"/>
      <c r="JNO16" s="405"/>
      <c r="JNP16" s="405"/>
      <c r="JNQ16" s="405"/>
      <c r="JNR16" s="405"/>
      <c r="JNS16" s="405"/>
      <c r="JNT16" s="405"/>
      <c r="JNU16" s="405"/>
      <c r="JNV16" s="405"/>
      <c r="JNW16" s="405"/>
      <c r="JNX16" s="405"/>
      <c r="JNY16" s="405"/>
      <c r="JNZ16" s="405"/>
      <c r="JOA16" s="405"/>
      <c r="JOB16" s="405"/>
      <c r="JOC16" s="405"/>
      <c r="JOD16" s="405"/>
      <c r="JOE16" s="405"/>
      <c r="JOF16" s="405"/>
      <c r="JOG16" s="405"/>
      <c r="JOH16" s="405"/>
      <c r="JOI16" s="405"/>
      <c r="JOJ16" s="405"/>
      <c r="JOK16" s="405"/>
      <c r="JOL16" s="405"/>
      <c r="JOM16" s="405"/>
      <c r="JON16" s="405"/>
      <c r="JOO16" s="405"/>
      <c r="JOP16" s="405"/>
      <c r="JOQ16" s="405"/>
      <c r="JOR16" s="405"/>
      <c r="JOS16" s="405"/>
      <c r="JOT16" s="405"/>
      <c r="JOU16" s="405"/>
      <c r="JOV16" s="405"/>
      <c r="JOW16" s="405"/>
      <c r="JOX16" s="405"/>
      <c r="JOY16" s="405"/>
      <c r="JOZ16" s="405"/>
      <c r="JPA16" s="405"/>
      <c r="JPB16" s="405"/>
      <c r="JPC16" s="405"/>
      <c r="JPD16" s="405"/>
      <c r="JPE16" s="405"/>
      <c r="JPF16" s="405"/>
      <c r="JPG16" s="405"/>
      <c r="JPH16" s="405"/>
      <c r="JPI16" s="405"/>
      <c r="JPJ16" s="405"/>
      <c r="JPK16" s="405"/>
      <c r="JPL16" s="405"/>
      <c r="JPM16" s="405"/>
      <c r="JPN16" s="405"/>
      <c r="JPO16" s="405"/>
      <c r="JPP16" s="405"/>
      <c r="JPQ16" s="405"/>
      <c r="JPR16" s="405"/>
      <c r="JPS16" s="405"/>
      <c r="JPT16" s="405"/>
      <c r="JPU16" s="405"/>
      <c r="JPV16" s="405"/>
      <c r="JPW16" s="405"/>
      <c r="JPX16" s="405"/>
      <c r="JPY16" s="405"/>
      <c r="JPZ16" s="405"/>
      <c r="JQA16" s="405"/>
      <c r="JQB16" s="405"/>
      <c r="JQC16" s="405"/>
      <c r="JQD16" s="405"/>
      <c r="JQE16" s="405"/>
      <c r="JQF16" s="405"/>
      <c r="JQG16" s="405"/>
      <c r="JQH16" s="405"/>
      <c r="JQI16" s="405"/>
      <c r="JQJ16" s="405"/>
      <c r="JQK16" s="405"/>
      <c r="JQL16" s="405"/>
      <c r="JQM16" s="405"/>
      <c r="JQN16" s="405"/>
      <c r="JQO16" s="405"/>
      <c r="JQP16" s="405"/>
      <c r="JQQ16" s="405"/>
      <c r="JQR16" s="405"/>
      <c r="JQS16" s="405"/>
      <c r="JQT16" s="405"/>
      <c r="JQU16" s="405"/>
      <c r="JQV16" s="405"/>
      <c r="JQW16" s="405"/>
      <c r="JQX16" s="405"/>
      <c r="JQY16" s="405"/>
      <c r="JQZ16" s="405"/>
      <c r="JRA16" s="405"/>
      <c r="JRB16" s="405"/>
      <c r="JRC16" s="405"/>
      <c r="JRD16" s="405"/>
      <c r="JRE16" s="405"/>
      <c r="JRF16" s="405"/>
      <c r="JRG16" s="405"/>
      <c r="JRH16" s="405"/>
      <c r="JRI16" s="405"/>
      <c r="JRJ16" s="405"/>
      <c r="JRK16" s="405"/>
      <c r="JRL16" s="405"/>
      <c r="JRM16" s="405"/>
      <c r="JRN16" s="405"/>
      <c r="JRO16" s="405"/>
      <c r="JRP16" s="405"/>
      <c r="JRQ16" s="405"/>
      <c r="JRR16" s="405"/>
      <c r="JRS16" s="405"/>
      <c r="JRT16" s="405"/>
      <c r="JRU16" s="405"/>
      <c r="JRV16" s="405"/>
      <c r="JRW16" s="405"/>
      <c r="JRX16" s="405"/>
      <c r="JRY16" s="405"/>
      <c r="JRZ16" s="405"/>
      <c r="JSA16" s="405"/>
      <c r="JSB16" s="405"/>
      <c r="JSC16" s="405"/>
      <c r="JSD16" s="405"/>
      <c r="JSE16" s="405"/>
      <c r="JSF16" s="405"/>
      <c r="JSG16" s="405"/>
      <c r="JSH16" s="405"/>
      <c r="JSI16" s="405"/>
      <c r="JSJ16" s="405"/>
      <c r="JSK16" s="405"/>
      <c r="JSL16" s="405"/>
      <c r="JSM16" s="405"/>
      <c r="JSN16" s="405"/>
      <c r="JSO16" s="405"/>
      <c r="JSP16" s="405"/>
      <c r="JSQ16" s="405"/>
      <c r="JSR16" s="405"/>
      <c r="JSS16" s="405"/>
      <c r="JST16" s="405"/>
      <c r="JSU16" s="405"/>
      <c r="JSV16" s="405"/>
      <c r="JSW16" s="405"/>
      <c r="JSX16" s="405"/>
      <c r="JSY16" s="405"/>
      <c r="JSZ16" s="405"/>
      <c r="JTA16" s="405"/>
      <c r="JTB16" s="405"/>
      <c r="JTC16" s="405"/>
      <c r="JTD16" s="405"/>
      <c r="JTE16" s="405"/>
      <c r="JTF16" s="405"/>
      <c r="JTG16" s="405"/>
      <c r="JTH16" s="405"/>
      <c r="JTI16" s="405"/>
      <c r="JTJ16" s="405"/>
      <c r="JTK16" s="405"/>
      <c r="JTL16" s="405"/>
      <c r="JTM16" s="405"/>
      <c r="JTN16" s="405"/>
      <c r="JTO16" s="405"/>
      <c r="JTP16" s="405"/>
      <c r="JTQ16" s="405"/>
      <c r="JTR16" s="405"/>
      <c r="JTS16" s="405"/>
      <c r="JTT16" s="405"/>
      <c r="JTU16" s="405"/>
      <c r="JTV16" s="405"/>
      <c r="JTW16" s="405"/>
      <c r="JTX16" s="405"/>
      <c r="JTY16" s="405"/>
      <c r="JTZ16" s="405"/>
      <c r="JUA16" s="405"/>
      <c r="JUB16" s="405"/>
      <c r="JUC16" s="405"/>
      <c r="JUD16" s="405"/>
      <c r="JUE16" s="405"/>
      <c r="JUF16" s="405"/>
      <c r="JUG16" s="405"/>
      <c r="JUH16" s="405"/>
      <c r="JUI16" s="405"/>
      <c r="JUJ16" s="405"/>
      <c r="JUK16" s="405"/>
      <c r="JUL16" s="405"/>
      <c r="JUM16" s="405"/>
      <c r="JUN16" s="405"/>
      <c r="JUO16" s="405"/>
      <c r="JUP16" s="405"/>
      <c r="JUQ16" s="405"/>
      <c r="JUR16" s="405"/>
      <c r="JUS16" s="405"/>
      <c r="JUT16" s="405"/>
      <c r="JUU16" s="405"/>
      <c r="JUV16" s="405"/>
      <c r="JUW16" s="405"/>
      <c r="JUX16" s="405"/>
      <c r="JUY16" s="405"/>
      <c r="JUZ16" s="405"/>
      <c r="JVA16" s="405"/>
      <c r="JVB16" s="405"/>
      <c r="JVC16" s="405"/>
      <c r="JVD16" s="405"/>
      <c r="JVE16" s="405"/>
      <c r="JVF16" s="405"/>
      <c r="JVG16" s="405"/>
      <c r="JVH16" s="405"/>
      <c r="JVI16" s="405"/>
      <c r="JVJ16" s="405"/>
      <c r="JVK16" s="405"/>
      <c r="JVL16" s="405"/>
      <c r="JVM16" s="405"/>
      <c r="JVN16" s="405"/>
      <c r="JVO16" s="405"/>
      <c r="JVP16" s="405"/>
      <c r="JVQ16" s="405"/>
      <c r="JVR16" s="405"/>
      <c r="JVS16" s="405"/>
      <c r="JVT16" s="405"/>
      <c r="JVU16" s="405"/>
      <c r="JVV16" s="405"/>
      <c r="JVW16" s="405"/>
      <c r="JVX16" s="405"/>
      <c r="JVY16" s="405"/>
      <c r="JVZ16" s="405"/>
      <c r="JWA16" s="405"/>
      <c r="JWB16" s="405"/>
      <c r="JWC16" s="405"/>
      <c r="JWD16" s="405"/>
      <c r="JWE16" s="405"/>
      <c r="JWF16" s="405"/>
      <c r="JWG16" s="405"/>
      <c r="JWH16" s="405"/>
      <c r="JWI16" s="405"/>
      <c r="JWJ16" s="405"/>
      <c r="JWK16" s="405"/>
      <c r="JWL16" s="405"/>
      <c r="JWM16" s="405"/>
      <c r="JWN16" s="405"/>
      <c r="JWO16" s="405"/>
      <c r="JWP16" s="405"/>
      <c r="JWQ16" s="405"/>
      <c r="JWR16" s="405"/>
      <c r="JWS16" s="405"/>
      <c r="JWT16" s="405"/>
      <c r="JWU16" s="405"/>
      <c r="JWV16" s="405"/>
      <c r="JWW16" s="405"/>
      <c r="JWX16" s="405"/>
      <c r="JWY16" s="405"/>
      <c r="JWZ16" s="405"/>
      <c r="JXA16" s="405"/>
      <c r="JXB16" s="405"/>
      <c r="JXC16" s="405"/>
      <c r="JXD16" s="405"/>
      <c r="JXE16" s="405"/>
      <c r="JXF16" s="405"/>
      <c r="JXG16" s="405"/>
      <c r="JXH16" s="405"/>
      <c r="JXI16" s="405"/>
      <c r="JXJ16" s="405"/>
      <c r="JXK16" s="405"/>
      <c r="JXL16" s="405"/>
      <c r="JXM16" s="405"/>
      <c r="JXN16" s="405"/>
      <c r="JXO16" s="405"/>
      <c r="JXP16" s="405"/>
      <c r="JXQ16" s="405"/>
      <c r="JXR16" s="405"/>
      <c r="JXS16" s="405"/>
      <c r="JXT16" s="405"/>
      <c r="JXU16" s="405"/>
      <c r="JXV16" s="405"/>
      <c r="JXW16" s="405"/>
      <c r="JXX16" s="405"/>
      <c r="JXY16" s="405"/>
      <c r="JXZ16" s="405"/>
      <c r="JYA16" s="405"/>
      <c r="JYB16" s="405"/>
      <c r="JYC16" s="405"/>
      <c r="JYD16" s="405"/>
      <c r="JYE16" s="405"/>
      <c r="JYF16" s="405"/>
      <c r="JYG16" s="405"/>
      <c r="JYH16" s="405"/>
      <c r="JYI16" s="405"/>
      <c r="JYJ16" s="405"/>
      <c r="JYK16" s="405"/>
      <c r="JYL16" s="405"/>
      <c r="JYM16" s="405"/>
      <c r="JYN16" s="405"/>
      <c r="JYO16" s="405"/>
      <c r="JYP16" s="405"/>
      <c r="JYQ16" s="405"/>
      <c r="JYR16" s="405"/>
      <c r="JYS16" s="405"/>
      <c r="JYT16" s="405"/>
      <c r="JYU16" s="405"/>
      <c r="JYV16" s="405"/>
      <c r="JYW16" s="405"/>
      <c r="JYX16" s="405"/>
      <c r="JYY16" s="405"/>
      <c r="JYZ16" s="405"/>
      <c r="JZA16" s="405"/>
      <c r="JZB16" s="405"/>
      <c r="JZC16" s="405"/>
      <c r="JZD16" s="405"/>
      <c r="JZE16" s="405"/>
      <c r="JZF16" s="405"/>
      <c r="JZG16" s="405"/>
      <c r="JZH16" s="405"/>
      <c r="JZI16" s="405"/>
      <c r="JZJ16" s="405"/>
      <c r="JZK16" s="405"/>
      <c r="JZL16" s="405"/>
      <c r="JZM16" s="405"/>
      <c r="JZN16" s="405"/>
      <c r="JZO16" s="405"/>
      <c r="JZP16" s="405"/>
      <c r="JZQ16" s="405"/>
      <c r="JZR16" s="405"/>
      <c r="JZS16" s="405"/>
      <c r="JZT16" s="405"/>
      <c r="JZU16" s="405"/>
      <c r="JZV16" s="405"/>
      <c r="JZW16" s="405"/>
      <c r="JZX16" s="405"/>
      <c r="JZY16" s="405"/>
      <c r="JZZ16" s="405"/>
      <c r="KAA16" s="405"/>
      <c r="KAB16" s="405"/>
      <c r="KAC16" s="405"/>
      <c r="KAD16" s="405"/>
      <c r="KAE16" s="405"/>
      <c r="KAF16" s="405"/>
      <c r="KAG16" s="405"/>
      <c r="KAH16" s="405"/>
      <c r="KAI16" s="405"/>
      <c r="KAJ16" s="405"/>
      <c r="KAK16" s="405"/>
      <c r="KAL16" s="405"/>
      <c r="KAM16" s="405"/>
      <c r="KAN16" s="405"/>
      <c r="KAO16" s="405"/>
      <c r="KAP16" s="405"/>
      <c r="KAQ16" s="405"/>
      <c r="KAR16" s="405"/>
      <c r="KAS16" s="405"/>
      <c r="KAT16" s="405"/>
      <c r="KAU16" s="405"/>
      <c r="KAV16" s="405"/>
      <c r="KAW16" s="405"/>
      <c r="KAX16" s="405"/>
      <c r="KAY16" s="405"/>
      <c r="KAZ16" s="405"/>
      <c r="KBA16" s="405"/>
      <c r="KBB16" s="405"/>
      <c r="KBC16" s="405"/>
      <c r="KBD16" s="405"/>
      <c r="KBE16" s="405"/>
      <c r="KBF16" s="405"/>
      <c r="KBG16" s="405"/>
      <c r="KBH16" s="405"/>
      <c r="KBI16" s="405"/>
      <c r="KBJ16" s="405"/>
      <c r="KBK16" s="405"/>
      <c r="KBL16" s="405"/>
      <c r="KBM16" s="405"/>
      <c r="KBN16" s="405"/>
      <c r="KBO16" s="405"/>
      <c r="KBP16" s="405"/>
      <c r="KBQ16" s="405"/>
      <c r="KBR16" s="405"/>
      <c r="KBS16" s="405"/>
      <c r="KBT16" s="405"/>
      <c r="KBU16" s="405"/>
      <c r="KBV16" s="405"/>
      <c r="KBW16" s="405"/>
      <c r="KBX16" s="405"/>
      <c r="KBY16" s="405"/>
      <c r="KBZ16" s="405"/>
      <c r="KCA16" s="405"/>
      <c r="KCB16" s="405"/>
      <c r="KCC16" s="405"/>
      <c r="KCD16" s="405"/>
      <c r="KCE16" s="405"/>
      <c r="KCF16" s="405"/>
      <c r="KCG16" s="405"/>
      <c r="KCH16" s="405"/>
      <c r="KCI16" s="405"/>
      <c r="KCJ16" s="405"/>
      <c r="KCK16" s="405"/>
      <c r="KCL16" s="405"/>
      <c r="KCM16" s="405"/>
      <c r="KCN16" s="405"/>
      <c r="KCO16" s="405"/>
      <c r="KCP16" s="405"/>
      <c r="KCQ16" s="405"/>
      <c r="KCR16" s="405"/>
      <c r="KCS16" s="405"/>
      <c r="KCT16" s="405"/>
      <c r="KCU16" s="405"/>
      <c r="KCV16" s="405"/>
      <c r="KCW16" s="405"/>
      <c r="KCX16" s="405"/>
      <c r="KCY16" s="405"/>
      <c r="KCZ16" s="405"/>
      <c r="KDA16" s="405"/>
      <c r="KDB16" s="405"/>
      <c r="KDC16" s="405"/>
      <c r="KDD16" s="405"/>
      <c r="KDE16" s="405"/>
      <c r="KDF16" s="405"/>
      <c r="KDG16" s="405"/>
      <c r="KDH16" s="405"/>
      <c r="KDI16" s="405"/>
      <c r="KDJ16" s="405"/>
      <c r="KDK16" s="405"/>
      <c r="KDL16" s="405"/>
      <c r="KDM16" s="405"/>
      <c r="KDN16" s="405"/>
      <c r="KDO16" s="405"/>
      <c r="KDP16" s="405"/>
      <c r="KDQ16" s="405"/>
      <c r="KDR16" s="405"/>
      <c r="KDS16" s="405"/>
      <c r="KDT16" s="405"/>
      <c r="KDU16" s="405"/>
      <c r="KDV16" s="405"/>
      <c r="KDW16" s="405"/>
      <c r="KDX16" s="405"/>
      <c r="KDY16" s="405"/>
      <c r="KDZ16" s="405"/>
      <c r="KEA16" s="405"/>
      <c r="KEB16" s="405"/>
      <c r="KEC16" s="405"/>
      <c r="KED16" s="405"/>
      <c r="KEE16" s="405"/>
      <c r="KEF16" s="405"/>
      <c r="KEG16" s="405"/>
      <c r="KEH16" s="405"/>
      <c r="KEI16" s="405"/>
      <c r="KEJ16" s="405"/>
      <c r="KEK16" s="405"/>
      <c r="KEL16" s="405"/>
      <c r="KEM16" s="405"/>
      <c r="KEN16" s="405"/>
      <c r="KEO16" s="405"/>
      <c r="KEP16" s="405"/>
      <c r="KEQ16" s="405"/>
      <c r="KER16" s="405"/>
      <c r="KES16" s="405"/>
      <c r="KET16" s="405"/>
      <c r="KEU16" s="405"/>
      <c r="KEV16" s="405"/>
      <c r="KEW16" s="405"/>
      <c r="KEX16" s="405"/>
      <c r="KEY16" s="405"/>
      <c r="KEZ16" s="405"/>
      <c r="KFA16" s="405"/>
      <c r="KFB16" s="405"/>
      <c r="KFC16" s="405"/>
      <c r="KFD16" s="405"/>
      <c r="KFE16" s="405"/>
      <c r="KFF16" s="405"/>
      <c r="KFG16" s="405"/>
      <c r="KFH16" s="405"/>
      <c r="KFI16" s="405"/>
      <c r="KFJ16" s="405"/>
      <c r="KFK16" s="405"/>
      <c r="KFL16" s="405"/>
      <c r="KFM16" s="405"/>
      <c r="KFN16" s="405"/>
      <c r="KFO16" s="405"/>
      <c r="KFP16" s="405"/>
      <c r="KFQ16" s="405"/>
      <c r="KFR16" s="405"/>
      <c r="KFS16" s="405"/>
      <c r="KFT16" s="405"/>
      <c r="KFU16" s="405"/>
      <c r="KFV16" s="405"/>
      <c r="KFW16" s="405"/>
      <c r="KFX16" s="405"/>
      <c r="KFY16" s="405"/>
      <c r="KFZ16" s="405"/>
      <c r="KGA16" s="405"/>
      <c r="KGB16" s="405"/>
      <c r="KGC16" s="405"/>
      <c r="KGD16" s="405"/>
      <c r="KGE16" s="405"/>
      <c r="KGF16" s="405"/>
      <c r="KGG16" s="405"/>
      <c r="KGH16" s="405"/>
      <c r="KGI16" s="405"/>
      <c r="KGJ16" s="405"/>
      <c r="KGK16" s="405"/>
      <c r="KGL16" s="405"/>
      <c r="KGM16" s="405"/>
      <c r="KGN16" s="405"/>
      <c r="KGO16" s="405"/>
      <c r="KGP16" s="405"/>
      <c r="KGQ16" s="405"/>
      <c r="KGR16" s="405"/>
      <c r="KGS16" s="405"/>
      <c r="KGT16" s="405"/>
      <c r="KGU16" s="405"/>
      <c r="KGV16" s="405"/>
      <c r="KGW16" s="405"/>
      <c r="KGX16" s="405"/>
      <c r="KGY16" s="405"/>
      <c r="KGZ16" s="405"/>
      <c r="KHA16" s="405"/>
      <c r="KHB16" s="405"/>
      <c r="KHC16" s="405"/>
      <c r="KHD16" s="405"/>
      <c r="KHE16" s="405"/>
      <c r="KHF16" s="405"/>
      <c r="KHG16" s="405"/>
      <c r="KHH16" s="405"/>
      <c r="KHI16" s="405"/>
      <c r="KHJ16" s="405"/>
      <c r="KHK16" s="405"/>
      <c r="KHL16" s="405"/>
      <c r="KHM16" s="405"/>
      <c r="KHN16" s="405"/>
      <c r="KHO16" s="405"/>
      <c r="KHP16" s="405"/>
      <c r="KHQ16" s="405"/>
      <c r="KHR16" s="405"/>
      <c r="KHS16" s="405"/>
      <c r="KHT16" s="405"/>
      <c r="KHU16" s="405"/>
      <c r="KHV16" s="405"/>
      <c r="KHW16" s="405"/>
      <c r="KHX16" s="405"/>
      <c r="KHY16" s="405"/>
      <c r="KHZ16" s="405"/>
      <c r="KIA16" s="405"/>
      <c r="KIB16" s="405"/>
      <c r="KIC16" s="405"/>
      <c r="KID16" s="405"/>
      <c r="KIE16" s="405"/>
      <c r="KIF16" s="405"/>
      <c r="KIG16" s="405"/>
      <c r="KIH16" s="405"/>
      <c r="KII16" s="405"/>
      <c r="KIJ16" s="405"/>
      <c r="KIK16" s="405"/>
      <c r="KIL16" s="405"/>
      <c r="KIM16" s="405"/>
      <c r="KIN16" s="405"/>
      <c r="KIO16" s="405"/>
      <c r="KIP16" s="405"/>
      <c r="KIQ16" s="405"/>
      <c r="KIR16" s="405"/>
      <c r="KIS16" s="405"/>
      <c r="KIT16" s="405"/>
      <c r="KIU16" s="405"/>
      <c r="KIV16" s="405"/>
      <c r="KIW16" s="405"/>
      <c r="KIX16" s="405"/>
      <c r="KIY16" s="405"/>
      <c r="KIZ16" s="405"/>
      <c r="KJA16" s="405"/>
      <c r="KJB16" s="405"/>
      <c r="KJC16" s="405"/>
      <c r="KJD16" s="405"/>
      <c r="KJE16" s="405"/>
      <c r="KJF16" s="405"/>
      <c r="KJG16" s="405"/>
      <c r="KJH16" s="405"/>
      <c r="KJI16" s="405"/>
      <c r="KJJ16" s="405"/>
      <c r="KJK16" s="405"/>
      <c r="KJL16" s="405"/>
      <c r="KJM16" s="405"/>
      <c r="KJN16" s="405"/>
      <c r="KJO16" s="405"/>
      <c r="KJP16" s="405"/>
      <c r="KJQ16" s="405"/>
      <c r="KJR16" s="405"/>
      <c r="KJS16" s="405"/>
      <c r="KJT16" s="405"/>
      <c r="KJU16" s="405"/>
      <c r="KJV16" s="405"/>
      <c r="KJW16" s="405"/>
      <c r="KJX16" s="405"/>
      <c r="KJY16" s="405"/>
      <c r="KJZ16" s="405"/>
      <c r="KKA16" s="405"/>
      <c r="KKB16" s="405"/>
      <c r="KKC16" s="405"/>
      <c r="KKD16" s="405"/>
      <c r="KKE16" s="405"/>
      <c r="KKF16" s="405"/>
      <c r="KKG16" s="405"/>
      <c r="KKH16" s="405"/>
      <c r="KKI16" s="405"/>
      <c r="KKJ16" s="405"/>
      <c r="KKK16" s="405"/>
      <c r="KKL16" s="405"/>
      <c r="KKM16" s="405"/>
      <c r="KKN16" s="405"/>
      <c r="KKO16" s="405"/>
      <c r="KKP16" s="405"/>
      <c r="KKQ16" s="405"/>
      <c r="KKR16" s="405"/>
      <c r="KKS16" s="405"/>
      <c r="KKT16" s="405"/>
      <c r="KKU16" s="405"/>
      <c r="KKV16" s="405"/>
      <c r="KKW16" s="405"/>
      <c r="KKX16" s="405"/>
      <c r="KKY16" s="405"/>
      <c r="KKZ16" s="405"/>
      <c r="KLA16" s="405"/>
      <c r="KLB16" s="405"/>
      <c r="KLC16" s="405"/>
      <c r="KLD16" s="405"/>
      <c r="KLE16" s="405"/>
      <c r="KLF16" s="405"/>
      <c r="KLG16" s="405"/>
      <c r="KLH16" s="405"/>
      <c r="KLI16" s="405"/>
      <c r="KLJ16" s="405"/>
      <c r="KLK16" s="405"/>
      <c r="KLL16" s="405"/>
      <c r="KLM16" s="405"/>
      <c r="KLN16" s="405"/>
      <c r="KLO16" s="405"/>
      <c r="KLP16" s="405"/>
      <c r="KLQ16" s="405"/>
      <c r="KLR16" s="405"/>
      <c r="KLS16" s="405"/>
      <c r="KLT16" s="405"/>
      <c r="KLU16" s="405"/>
      <c r="KLV16" s="405"/>
      <c r="KLW16" s="405"/>
      <c r="KLX16" s="405"/>
      <c r="KLY16" s="405"/>
      <c r="KLZ16" s="405"/>
      <c r="KMA16" s="405"/>
      <c r="KMB16" s="405"/>
      <c r="KMC16" s="405"/>
      <c r="KMD16" s="405"/>
      <c r="KME16" s="405"/>
      <c r="KMF16" s="405"/>
      <c r="KMG16" s="405"/>
      <c r="KMH16" s="405"/>
      <c r="KMI16" s="405"/>
      <c r="KMJ16" s="405"/>
      <c r="KMK16" s="405"/>
      <c r="KML16" s="405"/>
      <c r="KMM16" s="405"/>
      <c r="KMN16" s="405"/>
      <c r="KMO16" s="405"/>
      <c r="KMP16" s="405"/>
      <c r="KMQ16" s="405"/>
      <c r="KMR16" s="405"/>
      <c r="KMS16" s="405"/>
      <c r="KMT16" s="405"/>
      <c r="KMU16" s="405"/>
      <c r="KMV16" s="405"/>
      <c r="KMW16" s="405"/>
      <c r="KMX16" s="405"/>
      <c r="KMY16" s="405"/>
      <c r="KMZ16" s="405"/>
      <c r="KNA16" s="405"/>
      <c r="KNB16" s="405"/>
      <c r="KNC16" s="405"/>
      <c r="KND16" s="405"/>
      <c r="KNE16" s="405"/>
      <c r="KNF16" s="405"/>
      <c r="KNG16" s="405"/>
      <c r="KNH16" s="405"/>
      <c r="KNI16" s="405"/>
      <c r="KNJ16" s="405"/>
      <c r="KNK16" s="405"/>
      <c r="KNL16" s="405"/>
      <c r="KNM16" s="405"/>
      <c r="KNN16" s="405"/>
      <c r="KNO16" s="405"/>
      <c r="KNP16" s="405"/>
      <c r="KNQ16" s="405"/>
      <c r="KNR16" s="405"/>
      <c r="KNS16" s="405"/>
      <c r="KNT16" s="405"/>
      <c r="KNU16" s="405"/>
      <c r="KNV16" s="405"/>
      <c r="KNW16" s="405"/>
      <c r="KNX16" s="405"/>
      <c r="KNY16" s="405"/>
      <c r="KNZ16" s="405"/>
      <c r="KOA16" s="405"/>
      <c r="KOB16" s="405"/>
      <c r="KOC16" s="405"/>
      <c r="KOD16" s="405"/>
      <c r="KOE16" s="405"/>
      <c r="KOF16" s="405"/>
      <c r="KOG16" s="405"/>
      <c r="KOH16" s="405"/>
      <c r="KOI16" s="405"/>
      <c r="KOJ16" s="405"/>
      <c r="KOK16" s="405"/>
      <c r="KOL16" s="405"/>
      <c r="KOM16" s="405"/>
      <c r="KON16" s="405"/>
      <c r="KOO16" s="405"/>
      <c r="KOP16" s="405"/>
      <c r="KOQ16" s="405"/>
      <c r="KOR16" s="405"/>
      <c r="KOS16" s="405"/>
      <c r="KOT16" s="405"/>
      <c r="KOU16" s="405"/>
      <c r="KOV16" s="405"/>
      <c r="KOW16" s="405"/>
      <c r="KOX16" s="405"/>
      <c r="KOY16" s="405"/>
      <c r="KOZ16" s="405"/>
      <c r="KPA16" s="405"/>
      <c r="KPB16" s="405"/>
      <c r="KPC16" s="405"/>
      <c r="KPD16" s="405"/>
      <c r="KPE16" s="405"/>
      <c r="KPF16" s="405"/>
      <c r="KPG16" s="405"/>
      <c r="KPH16" s="405"/>
      <c r="KPI16" s="405"/>
      <c r="KPJ16" s="405"/>
      <c r="KPK16" s="405"/>
      <c r="KPL16" s="405"/>
      <c r="KPM16" s="405"/>
      <c r="KPN16" s="405"/>
      <c r="KPO16" s="405"/>
      <c r="KPP16" s="405"/>
      <c r="KPQ16" s="405"/>
      <c r="KPR16" s="405"/>
      <c r="KPS16" s="405"/>
      <c r="KPT16" s="405"/>
      <c r="KPU16" s="405"/>
      <c r="KPV16" s="405"/>
      <c r="KPW16" s="405"/>
      <c r="KPX16" s="405"/>
      <c r="KPY16" s="405"/>
      <c r="KPZ16" s="405"/>
      <c r="KQA16" s="405"/>
      <c r="KQB16" s="405"/>
      <c r="KQC16" s="405"/>
      <c r="KQD16" s="405"/>
      <c r="KQE16" s="405"/>
      <c r="KQF16" s="405"/>
      <c r="KQG16" s="405"/>
      <c r="KQH16" s="405"/>
      <c r="KQI16" s="405"/>
      <c r="KQJ16" s="405"/>
      <c r="KQK16" s="405"/>
      <c r="KQL16" s="405"/>
      <c r="KQM16" s="405"/>
      <c r="KQN16" s="405"/>
      <c r="KQO16" s="405"/>
      <c r="KQP16" s="405"/>
      <c r="KQQ16" s="405"/>
      <c r="KQR16" s="405"/>
      <c r="KQS16" s="405"/>
      <c r="KQT16" s="405"/>
      <c r="KQU16" s="405"/>
      <c r="KQV16" s="405"/>
      <c r="KQW16" s="405"/>
      <c r="KQX16" s="405"/>
      <c r="KQY16" s="405"/>
      <c r="KQZ16" s="405"/>
      <c r="KRA16" s="405"/>
      <c r="KRB16" s="405"/>
      <c r="KRC16" s="405"/>
      <c r="KRD16" s="405"/>
      <c r="KRE16" s="405"/>
      <c r="KRF16" s="405"/>
      <c r="KRG16" s="405"/>
      <c r="KRH16" s="405"/>
      <c r="KRI16" s="405"/>
      <c r="KRJ16" s="405"/>
      <c r="KRK16" s="405"/>
      <c r="KRL16" s="405"/>
      <c r="KRM16" s="405"/>
      <c r="KRN16" s="405"/>
      <c r="KRO16" s="405"/>
      <c r="KRP16" s="405"/>
      <c r="KRQ16" s="405"/>
      <c r="KRR16" s="405"/>
      <c r="KRS16" s="405"/>
      <c r="KRT16" s="405"/>
      <c r="KRU16" s="405"/>
      <c r="KRV16" s="405"/>
      <c r="KRW16" s="405"/>
      <c r="KRX16" s="405"/>
      <c r="KRY16" s="405"/>
      <c r="KRZ16" s="405"/>
      <c r="KSA16" s="405"/>
      <c r="KSB16" s="405"/>
      <c r="KSC16" s="405"/>
      <c r="KSD16" s="405"/>
      <c r="KSE16" s="405"/>
      <c r="KSF16" s="405"/>
      <c r="KSG16" s="405"/>
      <c r="KSH16" s="405"/>
      <c r="KSI16" s="405"/>
      <c r="KSJ16" s="405"/>
      <c r="KSK16" s="405"/>
      <c r="KSL16" s="405"/>
      <c r="KSM16" s="405"/>
      <c r="KSN16" s="405"/>
      <c r="KSO16" s="405"/>
      <c r="KSP16" s="405"/>
      <c r="KSQ16" s="405"/>
      <c r="KSR16" s="405"/>
      <c r="KSS16" s="405"/>
      <c r="KST16" s="405"/>
      <c r="KSU16" s="405"/>
      <c r="KSV16" s="405"/>
      <c r="KSW16" s="405"/>
      <c r="KSX16" s="405"/>
      <c r="KSY16" s="405"/>
      <c r="KSZ16" s="405"/>
      <c r="KTA16" s="405"/>
      <c r="KTB16" s="405"/>
      <c r="KTC16" s="405"/>
      <c r="KTD16" s="405"/>
      <c r="KTE16" s="405"/>
      <c r="KTF16" s="405"/>
      <c r="KTG16" s="405"/>
      <c r="KTH16" s="405"/>
      <c r="KTI16" s="405"/>
      <c r="KTJ16" s="405"/>
      <c r="KTK16" s="405"/>
      <c r="KTL16" s="405"/>
      <c r="KTM16" s="405"/>
      <c r="KTN16" s="405"/>
      <c r="KTO16" s="405"/>
      <c r="KTP16" s="405"/>
      <c r="KTQ16" s="405"/>
      <c r="KTR16" s="405"/>
      <c r="KTS16" s="405"/>
      <c r="KTT16" s="405"/>
      <c r="KTU16" s="405"/>
      <c r="KTV16" s="405"/>
      <c r="KTW16" s="405"/>
      <c r="KTX16" s="405"/>
      <c r="KTY16" s="405"/>
      <c r="KTZ16" s="405"/>
      <c r="KUA16" s="405"/>
      <c r="KUB16" s="405"/>
      <c r="KUC16" s="405"/>
      <c r="KUD16" s="405"/>
      <c r="KUE16" s="405"/>
      <c r="KUF16" s="405"/>
      <c r="KUG16" s="405"/>
      <c r="KUH16" s="405"/>
      <c r="KUI16" s="405"/>
      <c r="KUJ16" s="405"/>
      <c r="KUK16" s="405"/>
      <c r="KUL16" s="405"/>
      <c r="KUM16" s="405"/>
      <c r="KUN16" s="405"/>
      <c r="KUO16" s="405"/>
      <c r="KUP16" s="405"/>
      <c r="KUQ16" s="405"/>
      <c r="KUR16" s="405"/>
      <c r="KUS16" s="405"/>
      <c r="KUT16" s="405"/>
      <c r="KUU16" s="405"/>
      <c r="KUV16" s="405"/>
      <c r="KUW16" s="405"/>
      <c r="KUX16" s="405"/>
      <c r="KUY16" s="405"/>
      <c r="KUZ16" s="405"/>
      <c r="KVA16" s="405"/>
      <c r="KVB16" s="405"/>
      <c r="KVC16" s="405"/>
      <c r="KVD16" s="405"/>
      <c r="KVE16" s="405"/>
      <c r="KVF16" s="405"/>
      <c r="KVG16" s="405"/>
      <c r="KVH16" s="405"/>
      <c r="KVI16" s="405"/>
      <c r="KVJ16" s="405"/>
      <c r="KVK16" s="405"/>
      <c r="KVL16" s="405"/>
      <c r="KVM16" s="405"/>
      <c r="KVN16" s="405"/>
      <c r="KVO16" s="405"/>
      <c r="KVP16" s="405"/>
      <c r="KVQ16" s="405"/>
      <c r="KVR16" s="405"/>
      <c r="KVS16" s="405"/>
      <c r="KVT16" s="405"/>
      <c r="KVU16" s="405"/>
      <c r="KVV16" s="405"/>
      <c r="KVW16" s="405"/>
      <c r="KVX16" s="405"/>
      <c r="KVY16" s="405"/>
      <c r="KVZ16" s="405"/>
      <c r="KWA16" s="405"/>
      <c r="KWB16" s="405"/>
      <c r="KWC16" s="405"/>
      <c r="KWD16" s="405"/>
      <c r="KWE16" s="405"/>
      <c r="KWF16" s="405"/>
      <c r="KWG16" s="405"/>
      <c r="KWH16" s="405"/>
      <c r="KWI16" s="405"/>
      <c r="KWJ16" s="405"/>
      <c r="KWK16" s="405"/>
      <c r="KWL16" s="405"/>
      <c r="KWM16" s="405"/>
      <c r="KWN16" s="405"/>
      <c r="KWO16" s="405"/>
      <c r="KWP16" s="405"/>
      <c r="KWQ16" s="405"/>
      <c r="KWR16" s="405"/>
      <c r="KWS16" s="405"/>
      <c r="KWT16" s="405"/>
      <c r="KWU16" s="405"/>
      <c r="KWV16" s="405"/>
      <c r="KWW16" s="405"/>
      <c r="KWX16" s="405"/>
      <c r="KWY16" s="405"/>
      <c r="KWZ16" s="405"/>
      <c r="KXA16" s="405"/>
      <c r="KXB16" s="405"/>
      <c r="KXC16" s="405"/>
      <c r="KXD16" s="405"/>
      <c r="KXE16" s="405"/>
      <c r="KXF16" s="405"/>
      <c r="KXG16" s="405"/>
      <c r="KXH16" s="405"/>
      <c r="KXI16" s="405"/>
      <c r="KXJ16" s="405"/>
      <c r="KXK16" s="405"/>
      <c r="KXL16" s="405"/>
      <c r="KXM16" s="405"/>
      <c r="KXN16" s="405"/>
      <c r="KXO16" s="405"/>
      <c r="KXP16" s="405"/>
      <c r="KXQ16" s="405"/>
      <c r="KXR16" s="405"/>
      <c r="KXS16" s="405"/>
      <c r="KXT16" s="405"/>
      <c r="KXU16" s="405"/>
      <c r="KXV16" s="405"/>
      <c r="KXW16" s="405"/>
      <c r="KXX16" s="405"/>
      <c r="KXY16" s="405"/>
      <c r="KXZ16" s="405"/>
      <c r="KYA16" s="405"/>
      <c r="KYB16" s="405"/>
      <c r="KYC16" s="405"/>
      <c r="KYD16" s="405"/>
      <c r="KYE16" s="405"/>
      <c r="KYF16" s="405"/>
      <c r="KYG16" s="405"/>
      <c r="KYH16" s="405"/>
      <c r="KYI16" s="405"/>
      <c r="KYJ16" s="405"/>
      <c r="KYK16" s="405"/>
      <c r="KYL16" s="405"/>
      <c r="KYM16" s="405"/>
      <c r="KYN16" s="405"/>
      <c r="KYO16" s="405"/>
      <c r="KYP16" s="405"/>
      <c r="KYQ16" s="405"/>
      <c r="KYR16" s="405"/>
      <c r="KYS16" s="405"/>
      <c r="KYT16" s="405"/>
      <c r="KYU16" s="405"/>
      <c r="KYV16" s="405"/>
      <c r="KYW16" s="405"/>
      <c r="KYX16" s="405"/>
      <c r="KYY16" s="405"/>
      <c r="KYZ16" s="405"/>
      <c r="KZA16" s="405"/>
      <c r="KZB16" s="405"/>
      <c r="KZC16" s="405"/>
      <c r="KZD16" s="405"/>
      <c r="KZE16" s="405"/>
      <c r="KZF16" s="405"/>
      <c r="KZG16" s="405"/>
      <c r="KZH16" s="405"/>
      <c r="KZI16" s="405"/>
      <c r="KZJ16" s="405"/>
      <c r="KZK16" s="405"/>
      <c r="KZL16" s="405"/>
      <c r="KZM16" s="405"/>
      <c r="KZN16" s="405"/>
      <c r="KZO16" s="405"/>
      <c r="KZP16" s="405"/>
      <c r="KZQ16" s="405"/>
      <c r="KZR16" s="405"/>
      <c r="KZS16" s="405"/>
      <c r="KZT16" s="405"/>
      <c r="KZU16" s="405"/>
      <c r="KZV16" s="405"/>
      <c r="KZW16" s="405"/>
      <c r="KZX16" s="405"/>
      <c r="KZY16" s="405"/>
      <c r="KZZ16" s="405"/>
      <c r="LAA16" s="405"/>
      <c r="LAB16" s="405"/>
      <c r="LAC16" s="405"/>
      <c r="LAD16" s="405"/>
      <c r="LAE16" s="405"/>
      <c r="LAF16" s="405"/>
      <c r="LAG16" s="405"/>
      <c r="LAH16" s="405"/>
      <c r="LAI16" s="405"/>
      <c r="LAJ16" s="405"/>
      <c r="LAK16" s="405"/>
      <c r="LAL16" s="405"/>
      <c r="LAM16" s="405"/>
      <c r="LAN16" s="405"/>
      <c r="LAO16" s="405"/>
      <c r="LAP16" s="405"/>
      <c r="LAQ16" s="405"/>
      <c r="LAR16" s="405"/>
      <c r="LAS16" s="405"/>
      <c r="LAT16" s="405"/>
      <c r="LAU16" s="405"/>
      <c r="LAV16" s="405"/>
      <c r="LAW16" s="405"/>
      <c r="LAX16" s="405"/>
      <c r="LAY16" s="405"/>
      <c r="LAZ16" s="405"/>
      <c r="LBA16" s="405"/>
      <c r="LBB16" s="405"/>
      <c r="LBC16" s="405"/>
      <c r="LBD16" s="405"/>
      <c r="LBE16" s="405"/>
      <c r="LBF16" s="405"/>
      <c r="LBG16" s="405"/>
      <c r="LBH16" s="405"/>
      <c r="LBI16" s="405"/>
      <c r="LBJ16" s="405"/>
      <c r="LBK16" s="405"/>
      <c r="LBL16" s="405"/>
      <c r="LBM16" s="405"/>
      <c r="LBN16" s="405"/>
      <c r="LBO16" s="405"/>
      <c r="LBP16" s="405"/>
      <c r="LBQ16" s="405"/>
      <c r="LBR16" s="405"/>
      <c r="LBS16" s="405"/>
      <c r="LBT16" s="405"/>
      <c r="LBU16" s="405"/>
      <c r="LBV16" s="405"/>
      <c r="LBW16" s="405"/>
      <c r="LBX16" s="405"/>
      <c r="LBY16" s="405"/>
      <c r="LBZ16" s="405"/>
      <c r="LCA16" s="405"/>
      <c r="LCB16" s="405"/>
      <c r="LCC16" s="405"/>
      <c r="LCD16" s="405"/>
      <c r="LCE16" s="405"/>
      <c r="LCF16" s="405"/>
      <c r="LCG16" s="405"/>
      <c r="LCH16" s="405"/>
      <c r="LCI16" s="405"/>
      <c r="LCJ16" s="405"/>
      <c r="LCK16" s="405"/>
      <c r="LCL16" s="405"/>
      <c r="LCM16" s="405"/>
      <c r="LCN16" s="405"/>
      <c r="LCO16" s="405"/>
      <c r="LCP16" s="405"/>
      <c r="LCQ16" s="405"/>
      <c r="LCR16" s="405"/>
      <c r="LCS16" s="405"/>
      <c r="LCT16" s="405"/>
      <c r="LCU16" s="405"/>
      <c r="LCV16" s="405"/>
      <c r="LCW16" s="405"/>
      <c r="LCX16" s="405"/>
      <c r="LCY16" s="405"/>
      <c r="LCZ16" s="405"/>
      <c r="LDA16" s="405"/>
      <c r="LDB16" s="405"/>
      <c r="LDC16" s="405"/>
      <c r="LDD16" s="405"/>
      <c r="LDE16" s="405"/>
      <c r="LDF16" s="405"/>
      <c r="LDG16" s="405"/>
      <c r="LDH16" s="405"/>
      <c r="LDI16" s="405"/>
      <c r="LDJ16" s="405"/>
      <c r="LDK16" s="405"/>
      <c r="LDL16" s="405"/>
      <c r="LDM16" s="405"/>
      <c r="LDN16" s="405"/>
      <c r="LDO16" s="405"/>
      <c r="LDP16" s="405"/>
      <c r="LDQ16" s="405"/>
      <c r="LDR16" s="405"/>
      <c r="LDS16" s="405"/>
      <c r="LDT16" s="405"/>
      <c r="LDU16" s="405"/>
      <c r="LDV16" s="405"/>
      <c r="LDW16" s="405"/>
      <c r="LDX16" s="405"/>
      <c r="LDY16" s="405"/>
      <c r="LDZ16" s="405"/>
      <c r="LEA16" s="405"/>
      <c r="LEB16" s="405"/>
      <c r="LEC16" s="405"/>
      <c r="LED16" s="405"/>
      <c r="LEE16" s="405"/>
      <c r="LEF16" s="405"/>
      <c r="LEG16" s="405"/>
      <c r="LEH16" s="405"/>
      <c r="LEI16" s="405"/>
      <c r="LEJ16" s="405"/>
      <c r="LEK16" s="405"/>
      <c r="LEL16" s="405"/>
      <c r="LEM16" s="405"/>
      <c r="LEN16" s="405"/>
      <c r="LEO16" s="405"/>
      <c r="LEP16" s="405"/>
      <c r="LEQ16" s="405"/>
      <c r="LER16" s="405"/>
      <c r="LES16" s="405"/>
      <c r="LET16" s="405"/>
      <c r="LEU16" s="405"/>
      <c r="LEV16" s="405"/>
      <c r="LEW16" s="405"/>
      <c r="LEX16" s="405"/>
      <c r="LEY16" s="405"/>
      <c r="LEZ16" s="405"/>
      <c r="LFA16" s="405"/>
      <c r="LFB16" s="405"/>
      <c r="LFC16" s="405"/>
      <c r="LFD16" s="405"/>
      <c r="LFE16" s="405"/>
      <c r="LFF16" s="405"/>
      <c r="LFG16" s="405"/>
      <c r="LFH16" s="405"/>
      <c r="LFI16" s="405"/>
      <c r="LFJ16" s="405"/>
      <c r="LFK16" s="405"/>
      <c r="LFL16" s="405"/>
      <c r="LFM16" s="405"/>
      <c r="LFN16" s="405"/>
      <c r="LFO16" s="405"/>
      <c r="LFP16" s="405"/>
      <c r="LFQ16" s="405"/>
      <c r="LFR16" s="405"/>
      <c r="LFS16" s="405"/>
      <c r="LFT16" s="405"/>
      <c r="LFU16" s="405"/>
      <c r="LFV16" s="405"/>
      <c r="LFW16" s="405"/>
      <c r="LFX16" s="405"/>
      <c r="LFY16" s="405"/>
      <c r="LFZ16" s="405"/>
      <c r="LGA16" s="405"/>
      <c r="LGB16" s="405"/>
      <c r="LGC16" s="405"/>
      <c r="LGD16" s="405"/>
      <c r="LGE16" s="405"/>
      <c r="LGF16" s="405"/>
      <c r="LGG16" s="405"/>
      <c r="LGH16" s="405"/>
      <c r="LGI16" s="405"/>
      <c r="LGJ16" s="405"/>
      <c r="LGK16" s="405"/>
      <c r="LGL16" s="405"/>
      <c r="LGM16" s="405"/>
      <c r="LGN16" s="405"/>
      <c r="LGO16" s="405"/>
      <c r="LGP16" s="405"/>
      <c r="LGQ16" s="405"/>
      <c r="LGR16" s="405"/>
      <c r="LGS16" s="405"/>
      <c r="LGT16" s="405"/>
      <c r="LGU16" s="405"/>
      <c r="LGV16" s="405"/>
      <c r="LGW16" s="405"/>
      <c r="LGX16" s="405"/>
      <c r="LGY16" s="405"/>
      <c r="LGZ16" s="405"/>
      <c r="LHA16" s="405"/>
      <c r="LHB16" s="405"/>
      <c r="LHC16" s="405"/>
      <c r="LHD16" s="405"/>
      <c r="LHE16" s="405"/>
      <c r="LHF16" s="405"/>
      <c r="LHG16" s="405"/>
      <c r="LHH16" s="405"/>
      <c r="LHI16" s="405"/>
      <c r="LHJ16" s="405"/>
      <c r="LHK16" s="405"/>
      <c r="LHL16" s="405"/>
      <c r="LHM16" s="405"/>
      <c r="LHN16" s="405"/>
      <c r="LHO16" s="405"/>
      <c r="LHP16" s="405"/>
      <c r="LHQ16" s="405"/>
      <c r="LHR16" s="405"/>
      <c r="LHS16" s="405"/>
      <c r="LHT16" s="405"/>
      <c r="LHU16" s="405"/>
      <c r="LHV16" s="405"/>
      <c r="LHW16" s="405"/>
      <c r="LHX16" s="405"/>
      <c r="LHY16" s="405"/>
      <c r="LHZ16" s="405"/>
      <c r="LIA16" s="405"/>
      <c r="LIB16" s="405"/>
      <c r="LIC16" s="405"/>
      <c r="LID16" s="405"/>
      <c r="LIE16" s="405"/>
      <c r="LIF16" s="405"/>
      <c r="LIG16" s="405"/>
      <c r="LIH16" s="405"/>
      <c r="LII16" s="405"/>
      <c r="LIJ16" s="405"/>
      <c r="LIK16" s="405"/>
      <c r="LIL16" s="405"/>
      <c r="LIM16" s="405"/>
      <c r="LIN16" s="405"/>
      <c r="LIO16" s="405"/>
      <c r="LIP16" s="405"/>
      <c r="LIQ16" s="405"/>
      <c r="LIR16" s="405"/>
      <c r="LIS16" s="405"/>
      <c r="LIT16" s="405"/>
      <c r="LIU16" s="405"/>
      <c r="LIV16" s="405"/>
      <c r="LIW16" s="405"/>
      <c r="LIX16" s="405"/>
      <c r="LIY16" s="405"/>
      <c r="LIZ16" s="405"/>
      <c r="LJA16" s="405"/>
      <c r="LJB16" s="405"/>
      <c r="LJC16" s="405"/>
      <c r="LJD16" s="405"/>
      <c r="LJE16" s="405"/>
      <c r="LJF16" s="405"/>
      <c r="LJG16" s="405"/>
      <c r="LJH16" s="405"/>
      <c r="LJI16" s="405"/>
      <c r="LJJ16" s="405"/>
      <c r="LJK16" s="405"/>
      <c r="LJL16" s="405"/>
      <c r="LJM16" s="405"/>
      <c r="LJN16" s="405"/>
      <c r="LJO16" s="405"/>
      <c r="LJP16" s="405"/>
      <c r="LJQ16" s="405"/>
      <c r="LJR16" s="405"/>
      <c r="LJS16" s="405"/>
      <c r="LJT16" s="405"/>
      <c r="LJU16" s="405"/>
      <c r="LJV16" s="405"/>
      <c r="LJW16" s="405"/>
      <c r="LJX16" s="405"/>
      <c r="LJY16" s="405"/>
      <c r="LJZ16" s="405"/>
      <c r="LKA16" s="405"/>
      <c r="LKB16" s="405"/>
      <c r="LKC16" s="405"/>
      <c r="LKD16" s="405"/>
      <c r="LKE16" s="405"/>
      <c r="LKF16" s="405"/>
      <c r="LKG16" s="405"/>
      <c r="LKH16" s="405"/>
      <c r="LKI16" s="405"/>
      <c r="LKJ16" s="405"/>
      <c r="LKK16" s="405"/>
      <c r="LKL16" s="405"/>
      <c r="LKM16" s="405"/>
      <c r="LKN16" s="405"/>
      <c r="LKO16" s="405"/>
      <c r="LKP16" s="405"/>
      <c r="LKQ16" s="405"/>
      <c r="LKR16" s="405"/>
      <c r="LKS16" s="405"/>
      <c r="LKT16" s="405"/>
      <c r="LKU16" s="405"/>
      <c r="LKV16" s="405"/>
      <c r="LKW16" s="405"/>
      <c r="LKX16" s="405"/>
      <c r="LKY16" s="405"/>
      <c r="LKZ16" s="405"/>
      <c r="LLA16" s="405"/>
      <c r="LLB16" s="405"/>
      <c r="LLC16" s="405"/>
      <c r="LLD16" s="405"/>
      <c r="LLE16" s="405"/>
      <c r="LLF16" s="405"/>
      <c r="LLG16" s="405"/>
      <c r="LLH16" s="405"/>
      <c r="LLI16" s="405"/>
      <c r="LLJ16" s="405"/>
      <c r="LLK16" s="405"/>
      <c r="LLL16" s="405"/>
      <c r="LLM16" s="405"/>
      <c r="LLN16" s="405"/>
      <c r="LLO16" s="405"/>
      <c r="LLP16" s="405"/>
      <c r="LLQ16" s="405"/>
      <c r="LLR16" s="405"/>
      <c r="LLS16" s="405"/>
      <c r="LLT16" s="405"/>
      <c r="LLU16" s="405"/>
      <c r="LLV16" s="405"/>
      <c r="LLW16" s="405"/>
      <c r="LLX16" s="405"/>
      <c r="LLY16" s="405"/>
      <c r="LLZ16" s="405"/>
      <c r="LMA16" s="405"/>
      <c r="LMB16" s="405"/>
      <c r="LMC16" s="405"/>
      <c r="LMD16" s="405"/>
      <c r="LME16" s="405"/>
      <c r="LMF16" s="405"/>
      <c r="LMG16" s="405"/>
      <c r="LMH16" s="405"/>
      <c r="LMI16" s="405"/>
      <c r="LMJ16" s="405"/>
      <c r="LMK16" s="405"/>
      <c r="LML16" s="405"/>
      <c r="LMM16" s="405"/>
      <c r="LMN16" s="405"/>
      <c r="LMO16" s="405"/>
      <c r="LMP16" s="405"/>
      <c r="LMQ16" s="405"/>
      <c r="LMR16" s="405"/>
      <c r="LMS16" s="405"/>
      <c r="LMT16" s="405"/>
      <c r="LMU16" s="405"/>
      <c r="LMV16" s="405"/>
      <c r="LMW16" s="405"/>
      <c r="LMX16" s="405"/>
      <c r="LMY16" s="405"/>
      <c r="LMZ16" s="405"/>
      <c r="LNA16" s="405"/>
      <c r="LNB16" s="405"/>
      <c r="LNC16" s="405"/>
      <c r="LND16" s="405"/>
      <c r="LNE16" s="405"/>
      <c r="LNF16" s="405"/>
      <c r="LNG16" s="405"/>
      <c r="LNH16" s="405"/>
      <c r="LNI16" s="405"/>
      <c r="LNJ16" s="405"/>
      <c r="LNK16" s="405"/>
      <c r="LNL16" s="405"/>
      <c r="LNM16" s="405"/>
      <c r="LNN16" s="405"/>
      <c r="LNO16" s="405"/>
      <c r="LNP16" s="405"/>
      <c r="LNQ16" s="405"/>
      <c r="LNR16" s="405"/>
      <c r="LNS16" s="405"/>
      <c r="LNT16" s="405"/>
      <c r="LNU16" s="405"/>
      <c r="LNV16" s="405"/>
      <c r="LNW16" s="405"/>
      <c r="LNX16" s="405"/>
      <c r="LNY16" s="405"/>
      <c r="LNZ16" s="405"/>
      <c r="LOA16" s="405"/>
      <c r="LOB16" s="405"/>
      <c r="LOC16" s="405"/>
      <c r="LOD16" s="405"/>
      <c r="LOE16" s="405"/>
      <c r="LOF16" s="405"/>
      <c r="LOG16" s="405"/>
      <c r="LOH16" s="405"/>
      <c r="LOI16" s="405"/>
      <c r="LOJ16" s="405"/>
      <c r="LOK16" s="405"/>
      <c r="LOL16" s="405"/>
      <c r="LOM16" s="405"/>
      <c r="LON16" s="405"/>
      <c r="LOO16" s="405"/>
      <c r="LOP16" s="405"/>
      <c r="LOQ16" s="405"/>
      <c r="LOR16" s="405"/>
      <c r="LOS16" s="405"/>
      <c r="LOT16" s="405"/>
      <c r="LOU16" s="405"/>
      <c r="LOV16" s="405"/>
      <c r="LOW16" s="405"/>
      <c r="LOX16" s="405"/>
      <c r="LOY16" s="405"/>
      <c r="LOZ16" s="405"/>
      <c r="LPA16" s="405"/>
      <c r="LPB16" s="405"/>
      <c r="LPC16" s="405"/>
      <c r="LPD16" s="405"/>
      <c r="LPE16" s="405"/>
      <c r="LPF16" s="405"/>
      <c r="LPG16" s="405"/>
      <c r="LPH16" s="405"/>
      <c r="LPI16" s="405"/>
      <c r="LPJ16" s="405"/>
      <c r="LPK16" s="405"/>
      <c r="LPL16" s="405"/>
      <c r="LPM16" s="405"/>
      <c r="LPN16" s="405"/>
      <c r="LPO16" s="405"/>
      <c r="LPP16" s="405"/>
      <c r="LPQ16" s="405"/>
      <c r="LPR16" s="405"/>
      <c r="LPS16" s="405"/>
      <c r="LPT16" s="405"/>
      <c r="LPU16" s="405"/>
      <c r="LPV16" s="405"/>
      <c r="LPW16" s="405"/>
      <c r="LPX16" s="405"/>
      <c r="LPY16" s="405"/>
      <c r="LPZ16" s="405"/>
      <c r="LQA16" s="405"/>
      <c r="LQB16" s="405"/>
      <c r="LQC16" s="405"/>
      <c r="LQD16" s="405"/>
      <c r="LQE16" s="405"/>
      <c r="LQF16" s="405"/>
      <c r="LQG16" s="405"/>
      <c r="LQH16" s="405"/>
      <c r="LQI16" s="405"/>
      <c r="LQJ16" s="405"/>
      <c r="LQK16" s="405"/>
      <c r="LQL16" s="405"/>
      <c r="LQM16" s="405"/>
      <c r="LQN16" s="405"/>
      <c r="LQO16" s="405"/>
      <c r="LQP16" s="405"/>
      <c r="LQQ16" s="405"/>
      <c r="LQR16" s="405"/>
      <c r="LQS16" s="405"/>
      <c r="LQT16" s="405"/>
      <c r="LQU16" s="405"/>
      <c r="LQV16" s="405"/>
      <c r="LQW16" s="405"/>
      <c r="LQX16" s="405"/>
      <c r="LQY16" s="405"/>
      <c r="LQZ16" s="405"/>
      <c r="LRA16" s="405"/>
      <c r="LRB16" s="405"/>
      <c r="LRC16" s="405"/>
      <c r="LRD16" s="405"/>
      <c r="LRE16" s="405"/>
      <c r="LRF16" s="405"/>
      <c r="LRG16" s="405"/>
      <c r="LRH16" s="405"/>
      <c r="LRI16" s="405"/>
      <c r="LRJ16" s="405"/>
      <c r="LRK16" s="405"/>
      <c r="LRL16" s="405"/>
      <c r="LRM16" s="405"/>
      <c r="LRN16" s="405"/>
      <c r="LRO16" s="405"/>
      <c r="LRP16" s="405"/>
      <c r="LRQ16" s="405"/>
      <c r="LRR16" s="405"/>
      <c r="LRS16" s="405"/>
      <c r="LRT16" s="405"/>
      <c r="LRU16" s="405"/>
      <c r="LRV16" s="405"/>
      <c r="LRW16" s="405"/>
      <c r="LRX16" s="405"/>
      <c r="LRY16" s="405"/>
      <c r="LRZ16" s="405"/>
      <c r="LSA16" s="405"/>
      <c r="LSB16" s="405"/>
      <c r="LSC16" s="405"/>
      <c r="LSD16" s="405"/>
      <c r="LSE16" s="405"/>
      <c r="LSF16" s="405"/>
      <c r="LSG16" s="405"/>
      <c r="LSH16" s="405"/>
      <c r="LSI16" s="405"/>
      <c r="LSJ16" s="405"/>
      <c r="LSK16" s="405"/>
      <c r="LSL16" s="405"/>
      <c r="LSM16" s="405"/>
      <c r="LSN16" s="405"/>
      <c r="LSO16" s="405"/>
      <c r="LSP16" s="405"/>
      <c r="LSQ16" s="405"/>
      <c r="LSR16" s="405"/>
      <c r="LSS16" s="405"/>
      <c r="LST16" s="405"/>
      <c r="LSU16" s="405"/>
      <c r="LSV16" s="405"/>
      <c r="LSW16" s="405"/>
      <c r="LSX16" s="405"/>
      <c r="LSY16" s="405"/>
      <c r="LSZ16" s="405"/>
      <c r="LTA16" s="405"/>
      <c r="LTB16" s="405"/>
      <c r="LTC16" s="405"/>
      <c r="LTD16" s="405"/>
      <c r="LTE16" s="405"/>
      <c r="LTF16" s="405"/>
      <c r="LTG16" s="405"/>
      <c r="LTH16" s="405"/>
      <c r="LTI16" s="405"/>
      <c r="LTJ16" s="405"/>
      <c r="LTK16" s="405"/>
      <c r="LTL16" s="405"/>
      <c r="LTM16" s="405"/>
      <c r="LTN16" s="405"/>
      <c r="LTO16" s="405"/>
      <c r="LTP16" s="405"/>
      <c r="LTQ16" s="405"/>
      <c r="LTR16" s="405"/>
      <c r="LTS16" s="405"/>
      <c r="LTT16" s="405"/>
      <c r="LTU16" s="405"/>
      <c r="LTV16" s="405"/>
      <c r="LTW16" s="405"/>
      <c r="LTX16" s="405"/>
      <c r="LTY16" s="405"/>
      <c r="LTZ16" s="405"/>
      <c r="LUA16" s="405"/>
      <c r="LUB16" s="405"/>
      <c r="LUC16" s="405"/>
      <c r="LUD16" s="405"/>
      <c r="LUE16" s="405"/>
      <c r="LUF16" s="405"/>
      <c r="LUG16" s="405"/>
      <c r="LUH16" s="405"/>
      <c r="LUI16" s="405"/>
      <c r="LUJ16" s="405"/>
      <c r="LUK16" s="405"/>
      <c r="LUL16" s="405"/>
      <c r="LUM16" s="405"/>
      <c r="LUN16" s="405"/>
      <c r="LUO16" s="405"/>
      <c r="LUP16" s="405"/>
      <c r="LUQ16" s="405"/>
      <c r="LUR16" s="405"/>
      <c r="LUS16" s="405"/>
      <c r="LUT16" s="405"/>
      <c r="LUU16" s="405"/>
      <c r="LUV16" s="405"/>
      <c r="LUW16" s="405"/>
      <c r="LUX16" s="405"/>
      <c r="LUY16" s="405"/>
      <c r="LUZ16" s="405"/>
      <c r="LVA16" s="405"/>
      <c r="LVB16" s="405"/>
      <c r="LVC16" s="405"/>
      <c r="LVD16" s="405"/>
      <c r="LVE16" s="405"/>
      <c r="LVF16" s="405"/>
      <c r="LVG16" s="405"/>
      <c r="LVH16" s="405"/>
      <c r="LVI16" s="405"/>
      <c r="LVJ16" s="405"/>
      <c r="LVK16" s="405"/>
      <c r="LVL16" s="405"/>
      <c r="LVM16" s="405"/>
      <c r="LVN16" s="405"/>
      <c r="LVO16" s="405"/>
      <c r="LVP16" s="405"/>
      <c r="LVQ16" s="405"/>
      <c r="LVR16" s="405"/>
      <c r="LVS16" s="405"/>
      <c r="LVT16" s="405"/>
      <c r="LVU16" s="405"/>
      <c r="LVV16" s="405"/>
      <c r="LVW16" s="405"/>
      <c r="LVX16" s="405"/>
      <c r="LVY16" s="405"/>
      <c r="LVZ16" s="405"/>
      <c r="LWA16" s="405"/>
      <c r="LWB16" s="405"/>
      <c r="LWC16" s="405"/>
      <c r="LWD16" s="405"/>
      <c r="LWE16" s="405"/>
      <c r="LWF16" s="405"/>
      <c r="LWG16" s="405"/>
      <c r="LWH16" s="405"/>
      <c r="LWI16" s="405"/>
      <c r="LWJ16" s="405"/>
      <c r="LWK16" s="405"/>
      <c r="LWL16" s="405"/>
      <c r="LWM16" s="405"/>
      <c r="LWN16" s="405"/>
      <c r="LWO16" s="405"/>
      <c r="LWP16" s="405"/>
      <c r="LWQ16" s="405"/>
      <c r="LWR16" s="405"/>
      <c r="LWS16" s="405"/>
      <c r="LWT16" s="405"/>
      <c r="LWU16" s="405"/>
      <c r="LWV16" s="405"/>
      <c r="LWW16" s="405"/>
      <c r="LWX16" s="405"/>
      <c r="LWY16" s="405"/>
      <c r="LWZ16" s="405"/>
      <c r="LXA16" s="405"/>
      <c r="LXB16" s="405"/>
      <c r="LXC16" s="405"/>
      <c r="LXD16" s="405"/>
      <c r="LXE16" s="405"/>
      <c r="LXF16" s="405"/>
      <c r="LXG16" s="405"/>
      <c r="LXH16" s="405"/>
      <c r="LXI16" s="405"/>
      <c r="LXJ16" s="405"/>
      <c r="LXK16" s="405"/>
      <c r="LXL16" s="405"/>
      <c r="LXM16" s="405"/>
      <c r="LXN16" s="405"/>
      <c r="LXO16" s="405"/>
      <c r="LXP16" s="405"/>
      <c r="LXQ16" s="405"/>
      <c r="LXR16" s="405"/>
      <c r="LXS16" s="405"/>
      <c r="LXT16" s="405"/>
      <c r="LXU16" s="405"/>
      <c r="LXV16" s="405"/>
      <c r="LXW16" s="405"/>
      <c r="LXX16" s="405"/>
      <c r="LXY16" s="405"/>
      <c r="LXZ16" s="405"/>
      <c r="LYA16" s="405"/>
      <c r="LYB16" s="405"/>
      <c r="LYC16" s="405"/>
      <c r="LYD16" s="405"/>
      <c r="LYE16" s="405"/>
      <c r="LYF16" s="405"/>
      <c r="LYG16" s="405"/>
      <c r="LYH16" s="405"/>
      <c r="LYI16" s="405"/>
      <c r="LYJ16" s="405"/>
      <c r="LYK16" s="405"/>
      <c r="LYL16" s="405"/>
      <c r="LYM16" s="405"/>
      <c r="LYN16" s="405"/>
      <c r="LYO16" s="405"/>
      <c r="LYP16" s="405"/>
      <c r="LYQ16" s="405"/>
      <c r="LYR16" s="405"/>
      <c r="LYS16" s="405"/>
      <c r="LYT16" s="405"/>
      <c r="LYU16" s="405"/>
      <c r="LYV16" s="405"/>
      <c r="LYW16" s="405"/>
      <c r="LYX16" s="405"/>
      <c r="LYY16" s="405"/>
      <c r="LYZ16" s="405"/>
      <c r="LZA16" s="405"/>
      <c r="LZB16" s="405"/>
      <c r="LZC16" s="405"/>
      <c r="LZD16" s="405"/>
      <c r="LZE16" s="405"/>
      <c r="LZF16" s="405"/>
      <c r="LZG16" s="405"/>
      <c r="LZH16" s="405"/>
      <c r="LZI16" s="405"/>
      <c r="LZJ16" s="405"/>
      <c r="LZK16" s="405"/>
      <c r="LZL16" s="405"/>
      <c r="LZM16" s="405"/>
      <c r="LZN16" s="405"/>
      <c r="LZO16" s="405"/>
      <c r="LZP16" s="405"/>
      <c r="LZQ16" s="405"/>
      <c r="LZR16" s="405"/>
      <c r="LZS16" s="405"/>
      <c r="LZT16" s="405"/>
      <c r="LZU16" s="405"/>
      <c r="LZV16" s="405"/>
      <c r="LZW16" s="405"/>
      <c r="LZX16" s="405"/>
      <c r="LZY16" s="405"/>
      <c r="LZZ16" s="405"/>
      <c r="MAA16" s="405"/>
      <c r="MAB16" s="405"/>
      <c r="MAC16" s="405"/>
      <c r="MAD16" s="405"/>
      <c r="MAE16" s="405"/>
      <c r="MAF16" s="405"/>
      <c r="MAG16" s="405"/>
      <c r="MAH16" s="405"/>
      <c r="MAI16" s="405"/>
      <c r="MAJ16" s="405"/>
      <c r="MAK16" s="405"/>
      <c r="MAL16" s="405"/>
      <c r="MAM16" s="405"/>
      <c r="MAN16" s="405"/>
      <c r="MAO16" s="405"/>
      <c r="MAP16" s="405"/>
      <c r="MAQ16" s="405"/>
      <c r="MAR16" s="405"/>
      <c r="MAS16" s="405"/>
      <c r="MAT16" s="405"/>
      <c r="MAU16" s="405"/>
      <c r="MAV16" s="405"/>
      <c r="MAW16" s="405"/>
      <c r="MAX16" s="405"/>
      <c r="MAY16" s="405"/>
      <c r="MAZ16" s="405"/>
      <c r="MBA16" s="405"/>
      <c r="MBB16" s="405"/>
      <c r="MBC16" s="405"/>
      <c r="MBD16" s="405"/>
      <c r="MBE16" s="405"/>
      <c r="MBF16" s="405"/>
      <c r="MBG16" s="405"/>
      <c r="MBH16" s="405"/>
      <c r="MBI16" s="405"/>
      <c r="MBJ16" s="405"/>
      <c r="MBK16" s="405"/>
      <c r="MBL16" s="405"/>
      <c r="MBM16" s="405"/>
      <c r="MBN16" s="405"/>
      <c r="MBO16" s="405"/>
      <c r="MBP16" s="405"/>
      <c r="MBQ16" s="405"/>
      <c r="MBR16" s="405"/>
      <c r="MBS16" s="405"/>
      <c r="MBT16" s="405"/>
      <c r="MBU16" s="405"/>
      <c r="MBV16" s="405"/>
      <c r="MBW16" s="405"/>
      <c r="MBX16" s="405"/>
      <c r="MBY16" s="405"/>
      <c r="MBZ16" s="405"/>
      <c r="MCA16" s="405"/>
      <c r="MCB16" s="405"/>
      <c r="MCC16" s="405"/>
      <c r="MCD16" s="405"/>
      <c r="MCE16" s="405"/>
      <c r="MCF16" s="405"/>
      <c r="MCG16" s="405"/>
      <c r="MCH16" s="405"/>
      <c r="MCI16" s="405"/>
      <c r="MCJ16" s="405"/>
      <c r="MCK16" s="405"/>
      <c r="MCL16" s="405"/>
      <c r="MCM16" s="405"/>
      <c r="MCN16" s="405"/>
      <c r="MCO16" s="405"/>
      <c r="MCP16" s="405"/>
      <c r="MCQ16" s="405"/>
      <c r="MCR16" s="405"/>
      <c r="MCS16" s="405"/>
      <c r="MCT16" s="405"/>
      <c r="MCU16" s="405"/>
      <c r="MCV16" s="405"/>
      <c r="MCW16" s="405"/>
      <c r="MCX16" s="405"/>
      <c r="MCY16" s="405"/>
      <c r="MCZ16" s="405"/>
      <c r="MDA16" s="405"/>
      <c r="MDB16" s="405"/>
      <c r="MDC16" s="405"/>
      <c r="MDD16" s="405"/>
      <c r="MDE16" s="405"/>
      <c r="MDF16" s="405"/>
      <c r="MDG16" s="405"/>
      <c r="MDH16" s="405"/>
      <c r="MDI16" s="405"/>
      <c r="MDJ16" s="405"/>
      <c r="MDK16" s="405"/>
      <c r="MDL16" s="405"/>
      <c r="MDM16" s="405"/>
      <c r="MDN16" s="405"/>
      <c r="MDO16" s="405"/>
      <c r="MDP16" s="405"/>
      <c r="MDQ16" s="405"/>
      <c r="MDR16" s="405"/>
      <c r="MDS16" s="405"/>
      <c r="MDT16" s="405"/>
      <c r="MDU16" s="405"/>
      <c r="MDV16" s="405"/>
      <c r="MDW16" s="405"/>
      <c r="MDX16" s="405"/>
      <c r="MDY16" s="405"/>
      <c r="MDZ16" s="405"/>
      <c r="MEA16" s="405"/>
      <c r="MEB16" s="405"/>
      <c r="MEC16" s="405"/>
      <c r="MED16" s="405"/>
      <c r="MEE16" s="405"/>
      <c r="MEF16" s="405"/>
      <c r="MEG16" s="405"/>
      <c r="MEH16" s="405"/>
      <c r="MEI16" s="405"/>
      <c r="MEJ16" s="405"/>
      <c r="MEK16" s="405"/>
      <c r="MEL16" s="405"/>
      <c r="MEM16" s="405"/>
      <c r="MEN16" s="405"/>
      <c r="MEO16" s="405"/>
      <c r="MEP16" s="405"/>
      <c r="MEQ16" s="405"/>
      <c r="MER16" s="405"/>
      <c r="MES16" s="405"/>
      <c r="MET16" s="405"/>
      <c r="MEU16" s="405"/>
      <c r="MEV16" s="405"/>
      <c r="MEW16" s="405"/>
      <c r="MEX16" s="405"/>
      <c r="MEY16" s="405"/>
      <c r="MEZ16" s="405"/>
      <c r="MFA16" s="405"/>
      <c r="MFB16" s="405"/>
      <c r="MFC16" s="405"/>
      <c r="MFD16" s="405"/>
      <c r="MFE16" s="405"/>
      <c r="MFF16" s="405"/>
      <c r="MFG16" s="405"/>
      <c r="MFH16" s="405"/>
      <c r="MFI16" s="405"/>
      <c r="MFJ16" s="405"/>
      <c r="MFK16" s="405"/>
      <c r="MFL16" s="405"/>
      <c r="MFM16" s="405"/>
      <c r="MFN16" s="405"/>
      <c r="MFO16" s="405"/>
      <c r="MFP16" s="405"/>
      <c r="MFQ16" s="405"/>
      <c r="MFR16" s="405"/>
      <c r="MFS16" s="405"/>
      <c r="MFT16" s="405"/>
      <c r="MFU16" s="405"/>
      <c r="MFV16" s="405"/>
      <c r="MFW16" s="405"/>
      <c r="MFX16" s="405"/>
      <c r="MFY16" s="405"/>
      <c r="MFZ16" s="405"/>
      <c r="MGA16" s="405"/>
      <c r="MGB16" s="405"/>
      <c r="MGC16" s="405"/>
      <c r="MGD16" s="405"/>
      <c r="MGE16" s="405"/>
      <c r="MGF16" s="405"/>
      <c r="MGG16" s="405"/>
      <c r="MGH16" s="405"/>
      <c r="MGI16" s="405"/>
      <c r="MGJ16" s="405"/>
      <c r="MGK16" s="405"/>
      <c r="MGL16" s="405"/>
      <c r="MGM16" s="405"/>
      <c r="MGN16" s="405"/>
      <c r="MGO16" s="405"/>
      <c r="MGP16" s="405"/>
      <c r="MGQ16" s="405"/>
      <c r="MGR16" s="405"/>
      <c r="MGS16" s="405"/>
      <c r="MGT16" s="405"/>
      <c r="MGU16" s="405"/>
      <c r="MGV16" s="405"/>
      <c r="MGW16" s="405"/>
      <c r="MGX16" s="405"/>
      <c r="MGY16" s="405"/>
      <c r="MGZ16" s="405"/>
      <c r="MHA16" s="405"/>
      <c r="MHB16" s="405"/>
      <c r="MHC16" s="405"/>
      <c r="MHD16" s="405"/>
      <c r="MHE16" s="405"/>
      <c r="MHF16" s="405"/>
      <c r="MHG16" s="405"/>
      <c r="MHH16" s="405"/>
      <c r="MHI16" s="405"/>
      <c r="MHJ16" s="405"/>
      <c r="MHK16" s="405"/>
      <c r="MHL16" s="405"/>
      <c r="MHM16" s="405"/>
      <c r="MHN16" s="405"/>
      <c r="MHO16" s="405"/>
      <c r="MHP16" s="405"/>
      <c r="MHQ16" s="405"/>
      <c r="MHR16" s="405"/>
      <c r="MHS16" s="405"/>
      <c r="MHT16" s="405"/>
      <c r="MHU16" s="405"/>
      <c r="MHV16" s="405"/>
      <c r="MHW16" s="405"/>
      <c r="MHX16" s="405"/>
      <c r="MHY16" s="405"/>
      <c r="MHZ16" s="405"/>
      <c r="MIA16" s="405"/>
      <c r="MIB16" s="405"/>
      <c r="MIC16" s="405"/>
      <c r="MID16" s="405"/>
      <c r="MIE16" s="405"/>
      <c r="MIF16" s="405"/>
      <c r="MIG16" s="405"/>
      <c r="MIH16" s="405"/>
      <c r="MII16" s="405"/>
      <c r="MIJ16" s="405"/>
      <c r="MIK16" s="405"/>
      <c r="MIL16" s="405"/>
      <c r="MIM16" s="405"/>
      <c r="MIN16" s="405"/>
      <c r="MIO16" s="405"/>
      <c r="MIP16" s="405"/>
      <c r="MIQ16" s="405"/>
      <c r="MIR16" s="405"/>
      <c r="MIS16" s="405"/>
      <c r="MIT16" s="405"/>
      <c r="MIU16" s="405"/>
      <c r="MIV16" s="405"/>
      <c r="MIW16" s="405"/>
      <c r="MIX16" s="405"/>
      <c r="MIY16" s="405"/>
      <c r="MIZ16" s="405"/>
      <c r="MJA16" s="405"/>
      <c r="MJB16" s="405"/>
      <c r="MJC16" s="405"/>
      <c r="MJD16" s="405"/>
      <c r="MJE16" s="405"/>
      <c r="MJF16" s="405"/>
      <c r="MJG16" s="405"/>
      <c r="MJH16" s="405"/>
      <c r="MJI16" s="405"/>
      <c r="MJJ16" s="405"/>
      <c r="MJK16" s="405"/>
      <c r="MJL16" s="405"/>
      <c r="MJM16" s="405"/>
      <c r="MJN16" s="405"/>
      <c r="MJO16" s="405"/>
      <c r="MJP16" s="405"/>
      <c r="MJQ16" s="405"/>
      <c r="MJR16" s="405"/>
      <c r="MJS16" s="405"/>
      <c r="MJT16" s="405"/>
      <c r="MJU16" s="405"/>
      <c r="MJV16" s="405"/>
      <c r="MJW16" s="405"/>
      <c r="MJX16" s="405"/>
      <c r="MJY16" s="405"/>
      <c r="MJZ16" s="405"/>
      <c r="MKA16" s="405"/>
      <c r="MKB16" s="405"/>
      <c r="MKC16" s="405"/>
      <c r="MKD16" s="405"/>
      <c r="MKE16" s="405"/>
      <c r="MKF16" s="405"/>
      <c r="MKG16" s="405"/>
      <c r="MKH16" s="405"/>
      <c r="MKI16" s="405"/>
      <c r="MKJ16" s="405"/>
      <c r="MKK16" s="405"/>
      <c r="MKL16" s="405"/>
      <c r="MKM16" s="405"/>
      <c r="MKN16" s="405"/>
      <c r="MKO16" s="405"/>
      <c r="MKP16" s="405"/>
      <c r="MKQ16" s="405"/>
      <c r="MKR16" s="405"/>
      <c r="MKS16" s="405"/>
      <c r="MKT16" s="405"/>
      <c r="MKU16" s="405"/>
      <c r="MKV16" s="405"/>
      <c r="MKW16" s="405"/>
      <c r="MKX16" s="405"/>
      <c r="MKY16" s="405"/>
      <c r="MKZ16" s="405"/>
      <c r="MLA16" s="405"/>
      <c r="MLB16" s="405"/>
      <c r="MLC16" s="405"/>
      <c r="MLD16" s="405"/>
      <c r="MLE16" s="405"/>
      <c r="MLF16" s="405"/>
      <c r="MLG16" s="405"/>
      <c r="MLH16" s="405"/>
      <c r="MLI16" s="405"/>
      <c r="MLJ16" s="405"/>
      <c r="MLK16" s="405"/>
      <c r="MLL16" s="405"/>
      <c r="MLM16" s="405"/>
      <c r="MLN16" s="405"/>
      <c r="MLO16" s="405"/>
      <c r="MLP16" s="405"/>
      <c r="MLQ16" s="405"/>
      <c r="MLR16" s="405"/>
      <c r="MLS16" s="405"/>
      <c r="MLT16" s="405"/>
      <c r="MLU16" s="405"/>
      <c r="MLV16" s="405"/>
      <c r="MLW16" s="405"/>
      <c r="MLX16" s="405"/>
      <c r="MLY16" s="405"/>
      <c r="MLZ16" s="405"/>
      <c r="MMA16" s="405"/>
      <c r="MMB16" s="405"/>
      <c r="MMC16" s="405"/>
      <c r="MMD16" s="405"/>
      <c r="MME16" s="405"/>
      <c r="MMF16" s="405"/>
      <c r="MMG16" s="405"/>
      <c r="MMH16" s="405"/>
      <c r="MMI16" s="405"/>
      <c r="MMJ16" s="405"/>
      <c r="MMK16" s="405"/>
      <c r="MML16" s="405"/>
      <c r="MMM16" s="405"/>
      <c r="MMN16" s="405"/>
      <c r="MMO16" s="405"/>
      <c r="MMP16" s="405"/>
      <c r="MMQ16" s="405"/>
      <c r="MMR16" s="405"/>
      <c r="MMS16" s="405"/>
      <c r="MMT16" s="405"/>
      <c r="MMU16" s="405"/>
      <c r="MMV16" s="405"/>
      <c r="MMW16" s="405"/>
      <c r="MMX16" s="405"/>
      <c r="MMY16" s="405"/>
      <c r="MMZ16" s="405"/>
      <c r="MNA16" s="405"/>
      <c r="MNB16" s="405"/>
      <c r="MNC16" s="405"/>
      <c r="MND16" s="405"/>
      <c r="MNE16" s="405"/>
      <c r="MNF16" s="405"/>
      <c r="MNG16" s="405"/>
      <c r="MNH16" s="405"/>
      <c r="MNI16" s="405"/>
      <c r="MNJ16" s="405"/>
      <c r="MNK16" s="405"/>
      <c r="MNL16" s="405"/>
      <c r="MNM16" s="405"/>
      <c r="MNN16" s="405"/>
      <c r="MNO16" s="405"/>
      <c r="MNP16" s="405"/>
      <c r="MNQ16" s="405"/>
      <c r="MNR16" s="405"/>
      <c r="MNS16" s="405"/>
      <c r="MNT16" s="405"/>
      <c r="MNU16" s="405"/>
      <c r="MNV16" s="405"/>
      <c r="MNW16" s="405"/>
      <c r="MNX16" s="405"/>
      <c r="MNY16" s="405"/>
      <c r="MNZ16" s="405"/>
      <c r="MOA16" s="405"/>
      <c r="MOB16" s="405"/>
      <c r="MOC16" s="405"/>
      <c r="MOD16" s="405"/>
      <c r="MOE16" s="405"/>
      <c r="MOF16" s="405"/>
      <c r="MOG16" s="405"/>
      <c r="MOH16" s="405"/>
      <c r="MOI16" s="405"/>
      <c r="MOJ16" s="405"/>
      <c r="MOK16" s="405"/>
      <c r="MOL16" s="405"/>
      <c r="MOM16" s="405"/>
      <c r="MON16" s="405"/>
      <c r="MOO16" s="405"/>
      <c r="MOP16" s="405"/>
      <c r="MOQ16" s="405"/>
      <c r="MOR16" s="405"/>
      <c r="MOS16" s="405"/>
      <c r="MOT16" s="405"/>
      <c r="MOU16" s="405"/>
      <c r="MOV16" s="405"/>
      <c r="MOW16" s="405"/>
      <c r="MOX16" s="405"/>
      <c r="MOY16" s="405"/>
      <c r="MOZ16" s="405"/>
      <c r="MPA16" s="405"/>
      <c r="MPB16" s="405"/>
      <c r="MPC16" s="405"/>
      <c r="MPD16" s="405"/>
      <c r="MPE16" s="405"/>
      <c r="MPF16" s="405"/>
      <c r="MPG16" s="405"/>
      <c r="MPH16" s="405"/>
      <c r="MPI16" s="405"/>
      <c r="MPJ16" s="405"/>
      <c r="MPK16" s="405"/>
      <c r="MPL16" s="405"/>
      <c r="MPM16" s="405"/>
      <c r="MPN16" s="405"/>
      <c r="MPO16" s="405"/>
      <c r="MPP16" s="405"/>
      <c r="MPQ16" s="405"/>
      <c r="MPR16" s="405"/>
      <c r="MPS16" s="405"/>
      <c r="MPT16" s="405"/>
      <c r="MPU16" s="405"/>
      <c r="MPV16" s="405"/>
      <c r="MPW16" s="405"/>
      <c r="MPX16" s="405"/>
      <c r="MPY16" s="405"/>
      <c r="MPZ16" s="405"/>
      <c r="MQA16" s="405"/>
      <c r="MQB16" s="405"/>
      <c r="MQC16" s="405"/>
      <c r="MQD16" s="405"/>
      <c r="MQE16" s="405"/>
      <c r="MQF16" s="405"/>
      <c r="MQG16" s="405"/>
      <c r="MQH16" s="405"/>
      <c r="MQI16" s="405"/>
      <c r="MQJ16" s="405"/>
      <c r="MQK16" s="405"/>
      <c r="MQL16" s="405"/>
      <c r="MQM16" s="405"/>
      <c r="MQN16" s="405"/>
      <c r="MQO16" s="405"/>
      <c r="MQP16" s="405"/>
      <c r="MQQ16" s="405"/>
      <c r="MQR16" s="405"/>
      <c r="MQS16" s="405"/>
      <c r="MQT16" s="405"/>
      <c r="MQU16" s="405"/>
      <c r="MQV16" s="405"/>
      <c r="MQW16" s="405"/>
      <c r="MQX16" s="405"/>
      <c r="MQY16" s="405"/>
      <c r="MQZ16" s="405"/>
      <c r="MRA16" s="405"/>
      <c r="MRB16" s="405"/>
      <c r="MRC16" s="405"/>
      <c r="MRD16" s="405"/>
      <c r="MRE16" s="405"/>
      <c r="MRF16" s="405"/>
      <c r="MRG16" s="405"/>
      <c r="MRH16" s="405"/>
      <c r="MRI16" s="405"/>
      <c r="MRJ16" s="405"/>
      <c r="MRK16" s="405"/>
      <c r="MRL16" s="405"/>
      <c r="MRM16" s="405"/>
      <c r="MRN16" s="405"/>
      <c r="MRO16" s="405"/>
      <c r="MRP16" s="405"/>
      <c r="MRQ16" s="405"/>
      <c r="MRR16" s="405"/>
      <c r="MRS16" s="405"/>
      <c r="MRT16" s="405"/>
      <c r="MRU16" s="405"/>
      <c r="MRV16" s="405"/>
      <c r="MRW16" s="405"/>
      <c r="MRX16" s="405"/>
      <c r="MRY16" s="405"/>
      <c r="MRZ16" s="405"/>
      <c r="MSA16" s="405"/>
      <c r="MSB16" s="405"/>
      <c r="MSC16" s="405"/>
      <c r="MSD16" s="405"/>
      <c r="MSE16" s="405"/>
      <c r="MSF16" s="405"/>
      <c r="MSG16" s="405"/>
      <c r="MSH16" s="405"/>
      <c r="MSI16" s="405"/>
      <c r="MSJ16" s="405"/>
      <c r="MSK16" s="405"/>
      <c r="MSL16" s="405"/>
      <c r="MSM16" s="405"/>
      <c r="MSN16" s="405"/>
      <c r="MSO16" s="405"/>
      <c r="MSP16" s="405"/>
      <c r="MSQ16" s="405"/>
      <c r="MSR16" s="405"/>
      <c r="MSS16" s="405"/>
      <c r="MST16" s="405"/>
      <c r="MSU16" s="405"/>
      <c r="MSV16" s="405"/>
      <c r="MSW16" s="405"/>
      <c r="MSX16" s="405"/>
      <c r="MSY16" s="405"/>
      <c r="MSZ16" s="405"/>
      <c r="MTA16" s="405"/>
      <c r="MTB16" s="405"/>
      <c r="MTC16" s="405"/>
      <c r="MTD16" s="405"/>
      <c r="MTE16" s="405"/>
      <c r="MTF16" s="405"/>
      <c r="MTG16" s="405"/>
      <c r="MTH16" s="405"/>
      <c r="MTI16" s="405"/>
      <c r="MTJ16" s="405"/>
      <c r="MTK16" s="405"/>
      <c r="MTL16" s="405"/>
      <c r="MTM16" s="405"/>
      <c r="MTN16" s="405"/>
      <c r="MTO16" s="405"/>
      <c r="MTP16" s="405"/>
      <c r="MTQ16" s="405"/>
      <c r="MTR16" s="405"/>
      <c r="MTS16" s="405"/>
      <c r="MTT16" s="405"/>
      <c r="MTU16" s="405"/>
      <c r="MTV16" s="405"/>
      <c r="MTW16" s="405"/>
      <c r="MTX16" s="405"/>
      <c r="MTY16" s="405"/>
      <c r="MTZ16" s="405"/>
      <c r="MUA16" s="405"/>
      <c r="MUB16" s="405"/>
      <c r="MUC16" s="405"/>
      <c r="MUD16" s="405"/>
      <c r="MUE16" s="405"/>
      <c r="MUF16" s="405"/>
      <c r="MUG16" s="405"/>
      <c r="MUH16" s="405"/>
      <c r="MUI16" s="405"/>
      <c r="MUJ16" s="405"/>
      <c r="MUK16" s="405"/>
      <c r="MUL16" s="405"/>
      <c r="MUM16" s="405"/>
      <c r="MUN16" s="405"/>
      <c r="MUO16" s="405"/>
      <c r="MUP16" s="405"/>
      <c r="MUQ16" s="405"/>
      <c r="MUR16" s="405"/>
      <c r="MUS16" s="405"/>
      <c r="MUT16" s="405"/>
      <c r="MUU16" s="405"/>
      <c r="MUV16" s="405"/>
      <c r="MUW16" s="405"/>
      <c r="MUX16" s="405"/>
      <c r="MUY16" s="405"/>
      <c r="MUZ16" s="405"/>
      <c r="MVA16" s="405"/>
      <c r="MVB16" s="405"/>
      <c r="MVC16" s="405"/>
      <c r="MVD16" s="405"/>
      <c r="MVE16" s="405"/>
      <c r="MVF16" s="405"/>
      <c r="MVG16" s="405"/>
      <c r="MVH16" s="405"/>
      <c r="MVI16" s="405"/>
      <c r="MVJ16" s="405"/>
      <c r="MVK16" s="405"/>
      <c r="MVL16" s="405"/>
      <c r="MVM16" s="405"/>
      <c r="MVN16" s="405"/>
      <c r="MVO16" s="405"/>
      <c r="MVP16" s="405"/>
      <c r="MVQ16" s="405"/>
      <c r="MVR16" s="405"/>
      <c r="MVS16" s="405"/>
      <c r="MVT16" s="405"/>
      <c r="MVU16" s="405"/>
      <c r="MVV16" s="405"/>
      <c r="MVW16" s="405"/>
      <c r="MVX16" s="405"/>
      <c r="MVY16" s="405"/>
      <c r="MVZ16" s="405"/>
      <c r="MWA16" s="405"/>
      <c r="MWB16" s="405"/>
      <c r="MWC16" s="405"/>
      <c r="MWD16" s="405"/>
      <c r="MWE16" s="405"/>
      <c r="MWF16" s="405"/>
      <c r="MWG16" s="405"/>
      <c r="MWH16" s="405"/>
      <c r="MWI16" s="405"/>
      <c r="MWJ16" s="405"/>
      <c r="MWK16" s="405"/>
      <c r="MWL16" s="405"/>
      <c r="MWM16" s="405"/>
      <c r="MWN16" s="405"/>
      <c r="MWO16" s="405"/>
      <c r="MWP16" s="405"/>
      <c r="MWQ16" s="405"/>
      <c r="MWR16" s="405"/>
      <c r="MWS16" s="405"/>
      <c r="MWT16" s="405"/>
      <c r="MWU16" s="405"/>
      <c r="MWV16" s="405"/>
      <c r="MWW16" s="405"/>
      <c r="MWX16" s="405"/>
      <c r="MWY16" s="405"/>
      <c r="MWZ16" s="405"/>
      <c r="MXA16" s="405"/>
      <c r="MXB16" s="405"/>
      <c r="MXC16" s="405"/>
      <c r="MXD16" s="405"/>
      <c r="MXE16" s="405"/>
      <c r="MXF16" s="405"/>
      <c r="MXG16" s="405"/>
      <c r="MXH16" s="405"/>
      <c r="MXI16" s="405"/>
      <c r="MXJ16" s="405"/>
      <c r="MXK16" s="405"/>
      <c r="MXL16" s="405"/>
      <c r="MXM16" s="405"/>
      <c r="MXN16" s="405"/>
      <c r="MXO16" s="405"/>
      <c r="MXP16" s="405"/>
      <c r="MXQ16" s="405"/>
      <c r="MXR16" s="405"/>
      <c r="MXS16" s="405"/>
      <c r="MXT16" s="405"/>
      <c r="MXU16" s="405"/>
      <c r="MXV16" s="405"/>
      <c r="MXW16" s="405"/>
      <c r="MXX16" s="405"/>
      <c r="MXY16" s="405"/>
      <c r="MXZ16" s="405"/>
      <c r="MYA16" s="405"/>
      <c r="MYB16" s="405"/>
      <c r="MYC16" s="405"/>
      <c r="MYD16" s="405"/>
      <c r="MYE16" s="405"/>
      <c r="MYF16" s="405"/>
      <c r="MYG16" s="405"/>
      <c r="MYH16" s="405"/>
      <c r="MYI16" s="405"/>
      <c r="MYJ16" s="405"/>
      <c r="MYK16" s="405"/>
      <c r="MYL16" s="405"/>
      <c r="MYM16" s="405"/>
      <c r="MYN16" s="405"/>
      <c r="MYO16" s="405"/>
      <c r="MYP16" s="405"/>
      <c r="MYQ16" s="405"/>
      <c r="MYR16" s="405"/>
      <c r="MYS16" s="405"/>
      <c r="MYT16" s="405"/>
      <c r="MYU16" s="405"/>
      <c r="MYV16" s="405"/>
      <c r="MYW16" s="405"/>
      <c r="MYX16" s="405"/>
      <c r="MYY16" s="405"/>
      <c r="MYZ16" s="405"/>
      <c r="MZA16" s="405"/>
      <c r="MZB16" s="405"/>
      <c r="MZC16" s="405"/>
      <c r="MZD16" s="405"/>
      <c r="MZE16" s="405"/>
      <c r="MZF16" s="405"/>
      <c r="MZG16" s="405"/>
      <c r="MZH16" s="405"/>
      <c r="MZI16" s="405"/>
      <c r="MZJ16" s="405"/>
      <c r="MZK16" s="405"/>
      <c r="MZL16" s="405"/>
      <c r="MZM16" s="405"/>
      <c r="MZN16" s="405"/>
      <c r="MZO16" s="405"/>
      <c r="MZP16" s="405"/>
      <c r="MZQ16" s="405"/>
      <c r="MZR16" s="405"/>
      <c r="MZS16" s="405"/>
      <c r="MZT16" s="405"/>
      <c r="MZU16" s="405"/>
      <c r="MZV16" s="405"/>
      <c r="MZW16" s="405"/>
      <c r="MZX16" s="405"/>
      <c r="MZY16" s="405"/>
      <c r="MZZ16" s="405"/>
      <c r="NAA16" s="405"/>
      <c r="NAB16" s="405"/>
      <c r="NAC16" s="405"/>
      <c r="NAD16" s="405"/>
      <c r="NAE16" s="405"/>
      <c r="NAF16" s="405"/>
      <c r="NAG16" s="405"/>
      <c r="NAH16" s="405"/>
      <c r="NAI16" s="405"/>
      <c r="NAJ16" s="405"/>
      <c r="NAK16" s="405"/>
      <c r="NAL16" s="405"/>
      <c r="NAM16" s="405"/>
      <c r="NAN16" s="405"/>
      <c r="NAO16" s="405"/>
      <c r="NAP16" s="405"/>
      <c r="NAQ16" s="405"/>
      <c r="NAR16" s="405"/>
      <c r="NAS16" s="405"/>
      <c r="NAT16" s="405"/>
      <c r="NAU16" s="405"/>
      <c r="NAV16" s="405"/>
      <c r="NAW16" s="405"/>
      <c r="NAX16" s="405"/>
      <c r="NAY16" s="405"/>
      <c r="NAZ16" s="405"/>
      <c r="NBA16" s="405"/>
      <c r="NBB16" s="405"/>
      <c r="NBC16" s="405"/>
      <c r="NBD16" s="405"/>
      <c r="NBE16" s="405"/>
      <c r="NBF16" s="405"/>
      <c r="NBG16" s="405"/>
      <c r="NBH16" s="405"/>
      <c r="NBI16" s="405"/>
      <c r="NBJ16" s="405"/>
      <c r="NBK16" s="405"/>
      <c r="NBL16" s="405"/>
      <c r="NBM16" s="405"/>
      <c r="NBN16" s="405"/>
      <c r="NBO16" s="405"/>
      <c r="NBP16" s="405"/>
      <c r="NBQ16" s="405"/>
      <c r="NBR16" s="405"/>
      <c r="NBS16" s="405"/>
      <c r="NBT16" s="405"/>
      <c r="NBU16" s="405"/>
      <c r="NBV16" s="405"/>
      <c r="NBW16" s="405"/>
      <c r="NBX16" s="405"/>
      <c r="NBY16" s="405"/>
      <c r="NBZ16" s="405"/>
      <c r="NCA16" s="405"/>
      <c r="NCB16" s="405"/>
      <c r="NCC16" s="405"/>
      <c r="NCD16" s="405"/>
      <c r="NCE16" s="405"/>
      <c r="NCF16" s="405"/>
      <c r="NCG16" s="405"/>
      <c r="NCH16" s="405"/>
      <c r="NCI16" s="405"/>
      <c r="NCJ16" s="405"/>
      <c r="NCK16" s="405"/>
      <c r="NCL16" s="405"/>
      <c r="NCM16" s="405"/>
      <c r="NCN16" s="405"/>
      <c r="NCO16" s="405"/>
      <c r="NCP16" s="405"/>
      <c r="NCQ16" s="405"/>
      <c r="NCR16" s="405"/>
      <c r="NCS16" s="405"/>
      <c r="NCT16" s="405"/>
      <c r="NCU16" s="405"/>
      <c r="NCV16" s="405"/>
      <c r="NCW16" s="405"/>
      <c r="NCX16" s="405"/>
      <c r="NCY16" s="405"/>
      <c r="NCZ16" s="405"/>
      <c r="NDA16" s="405"/>
      <c r="NDB16" s="405"/>
      <c r="NDC16" s="405"/>
      <c r="NDD16" s="405"/>
      <c r="NDE16" s="405"/>
      <c r="NDF16" s="405"/>
      <c r="NDG16" s="405"/>
      <c r="NDH16" s="405"/>
      <c r="NDI16" s="405"/>
      <c r="NDJ16" s="405"/>
      <c r="NDK16" s="405"/>
      <c r="NDL16" s="405"/>
      <c r="NDM16" s="405"/>
      <c r="NDN16" s="405"/>
      <c r="NDO16" s="405"/>
      <c r="NDP16" s="405"/>
      <c r="NDQ16" s="405"/>
      <c r="NDR16" s="405"/>
      <c r="NDS16" s="405"/>
      <c r="NDT16" s="405"/>
      <c r="NDU16" s="405"/>
      <c r="NDV16" s="405"/>
      <c r="NDW16" s="405"/>
      <c r="NDX16" s="405"/>
      <c r="NDY16" s="405"/>
      <c r="NDZ16" s="405"/>
      <c r="NEA16" s="405"/>
      <c r="NEB16" s="405"/>
      <c r="NEC16" s="405"/>
      <c r="NED16" s="405"/>
      <c r="NEE16" s="405"/>
      <c r="NEF16" s="405"/>
      <c r="NEG16" s="405"/>
      <c r="NEH16" s="405"/>
      <c r="NEI16" s="405"/>
      <c r="NEJ16" s="405"/>
      <c r="NEK16" s="405"/>
      <c r="NEL16" s="405"/>
      <c r="NEM16" s="405"/>
      <c r="NEN16" s="405"/>
      <c r="NEO16" s="405"/>
      <c r="NEP16" s="405"/>
      <c r="NEQ16" s="405"/>
      <c r="NER16" s="405"/>
      <c r="NES16" s="405"/>
      <c r="NET16" s="405"/>
      <c r="NEU16" s="405"/>
      <c r="NEV16" s="405"/>
      <c r="NEW16" s="405"/>
      <c r="NEX16" s="405"/>
      <c r="NEY16" s="405"/>
      <c r="NEZ16" s="405"/>
      <c r="NFA16" s="405"/>
      <c r="NFB16" s="405"/>
      <c r="NFC16" s="405"/>
      <c r="NFD16" s="405"/>
      <c r="NFE16" s="405"/>
      <c r="NFF16" s="405"/>
      <c r="NFG16" s="405"/>
      <c r="NFH16" s="405"/>
      <c r="NFI16" s="405"/>
      <c r="NFJ16" s="405"/>
      <c r="NFK16" s="405"/>
      <c r="NFL16" s="405"/>
      <c r="NFM16" s="405"/>
      <c r="NFN16" s="405"/>
      <c r="NFO16" s="405"/>
      <c r="NFP16" s="405"/>
      <c r="NFQ16" s="405"/>
      <c r="NFR16" s="405"/>
      <c r="NFS16" s="405"/>
      <c r="NFT16" s="405"/>
      <c r="NFU16" s="405"/>
      <c r="NFV16" s="405"/>
      <c r="NFW16" s="405"/>
      <c r="NFX16" s="405"/>
      <c r="NFY16" s="405"/>
      <c r="NFZ16" s="405"/>
      <c r="NGA16" s="405"/>
      <c r="NGB16" s="405"/>
      <c r="NGC16" s="405"/>
      <c r="NGD16" s="405"/>
      <c r="NGE16" s="405"/>
      <c r="NGF16" s="405"/>
      <c r="NGG16" s="405"/>
      <c r="NGH16" s="405"/>
      <c r="NGI16" s="405"/>
      <c r="NGJ16" s="405"/>
      <c r="NGK16" s="405"/>
      <c r="NGL16" s="405"/>
      <c r="NGM16" s="405"/>
      <c r="NGN16" s="405"/>
      <c r="NGO16" s="405"/>
      <c r="NGP16" s="405"/>
      <c r="NGQ16" s="405"/>
      <c r="NGR16" s="405"/>
      <c r="NGS16" s="405"/>
      <c r="NGT16" s="405"/>
      <c r="NGU16" s="405"/>
      <c r="NGV16" s="405"/>
      <c r="NGW16" s="405"/>
      <c r="NGX16" s="405"/>
      <c r="NGY16" s="405"/>
      <c r="NGZ16" s="405"/>
      <c r="NHA16" s="405"/>
      <c r="NHB16" s="405"/>
      <c r="NHC16" s="405"/>
      <c r="NHD16" s="405"/>
      <c r="NHE16" s="405"/>
      <c r="NHF16" s="405"/>
      <c r="NHG16" s="405"/>
      <c r="NHH16" s="405"/>
      <c r="NHI16" s="405"/>
      <c r="NHJ16" s="405"/>
      <c r="NHK16" s="405"/>
      <c r="NHL16" s="405"/>
      <c r="NHM16" s="405"/>
      <c r="NHN16" s="405"/>
      <c r="NHO16" s="405"/>
      <c r="NHP16" s="405"/>
      <c r="NHQ16" s="405"/>
      <c r="NHR16" s="405"/>
      <c r="NHS16" s="405"/>
      <c r="NHT16" s="405"/>
      <c r="NHU16" s="405"/>
      <c r="NHV16" s="405"/>
      <c r="NHW16" s="405"/>
      <c r="NHX16" s="405"/>
      <c r="NHY16" s="405"/>
      <c r="NHZ16" s="405"/>
      <c r="NIA16" s="405"/>
      <c r="NIB16" s="405"/>
      <c r="NIC16" s="405"/>
      <c r="NID16" s="405"/>
      <c r="NIE16" s="405"/>
      <c r="NIF16" s="405"/>
      <c r="NIG16" s="405"/>
      <c r="NIH16" s="405"/>
      <c r="NII16" s="405"/>
      <c r="NIJ16" s="405"/>
      <c r="NIK16" s="405"/>
      <c r="NIL16" s="405"/>
      <c r="NIM16" s="405"/>
      <c r="NIN16" s="405"/>
      <c r="NIO16" s="405"/>
      <c r="NIP16" s="405"/>
      <c r="NIQ16" s="405"/>
      <c r="NIR16" s="405"/>
      <c r="NIS16" s="405"/>
      <c r="NIT16" s="405"/>
      <c r="NIU16" s="405"/>
      <c r="NIV16" s="405"/>
      <c r="NIW16" s="405"/>
      <c r="NIX16" s="405"/>
      <c r="NIY16" s="405"/>
      <c r="NIZ16" s="405"/>
      <c r="NJA16" s="405"/>
      <c r="NJB16" s="405"/>
      <c r="NJC16" s="405"/>
      <c r="NJD16" s="405"/>
      <c r="NJE16" s="405"/>
      <c r="NJF16" s="405"/>
      <c r="NJG16" s="405"/>
      <c r="NJH16" s="405"/>
      <c r="NJI16" s="405"/>
      <c r="NJJ16" s="405"/>
      <c r="NJK16" s="405"/>
      <c r="NJL16" s="405"/>
      <c r="NJM16" s="405"/>
      <c r="NJN16" s="405"/>
      <c r="NJO16" s="405"/>
      <c r="NJP16" s="405"/>
      <c r="NJQ16" s="405"/>
      <c r="NJR16" s="405"/>
      <c r="NJS16" s="405"/>
      <c r="NJT16" s="405"/>
      <c r="NJU16" s="405"/>
      <c r="NJV16" s="405"/>
      <c r="NJW16" s="405"/>
      <c r="NJX16" s="405"/>
      <c r="NJY16" s="405"/>
      <c r="NJZ16" s="405"/>
      <c r="NKA16" s="405"/>
      <c r="NKB16" s="405"/>
      <c r="NKC16" s="405"/>
      <c r="NKD16" s="405"/>
      <c r="NKE16" s="405"/>
      <c r="NKF16" s="405"/>
      <c r="NKG16" s="405"/>
      <c r="NKH16" s="405"/>
      <c r="NKI16" s="405"/>
      <c r="NKJ16" s="405"/>
      <c r="NKK16" s="405"/>
      <c r="NKL16" s="405"/>
      <c r="NKM16" s="405"/>
      <c r="NKN16" s="405"/>
      <c r="NKO16" s="405"/>
      <c r="NKP16" s="405"/>
      <c r="NKQ16" s="405"/>
      <c r="NKR16" s="405"/>
      <c r="NKS16" s="405"/>
      <c r="NKT16" s="405"/>
      <c r="NKU16" s="405"/>
      <c r="NKV16" s="405"/>
      <c r="NKW16" s="405"/>
      <c r="NKX16" s="405"/>
      <c r="NKY16" s="405"/>
      <c r="NKZ16" s="405"/>
      <c r="NLA16" s="405"/>
      <c r="NLB16" s="405"/>
      <c r="NLC16" s="405"/>
      <c r="NLD16" s="405"/>
      <c r="NLE16" s="405"/>
      <c r="NLF16" s="405"/>
      <c r="NLG16" s="405"/>
      <c r="NLH16" s="405"/>
      <c r="NLI16" s="405"/>
      <c r="NLJ16" s="405"/>
      <c r="NLK16" s="405"/>
      <c r="NLL16" s="405"/>
      <c r="NLM16" s="405"/>
      <c r="NLN16" s="405"/>
      <c r="NLO16" s="405"/>
      <c r="NLP16" s="405"/>
      <c r="NLQ16" s="405"/>
      <c r="NLR16" s="405"/>
      <c r="NLS16" s="405"/>
      <c r="NLT16" s="405"/>
      <c r="NLU16" s="405"/>
      <c r="NLV16" s="405"/>
      <c r="NLW16" s="405"/>
      <c r="NLX16" s="405"/>
      <c r="NLY16" s="405"/>
      <c r="NLZ16" s="405"/>
      <c r="NMA16" s="405"/>
      <c r="NMB16" s="405"/>
      <c r="NMC16" s="405"/>
      <c r="NMD16" s="405"/>
      <c r="NME16" s="405"/>
      <c r="NMF16" s="405"/>
      <c r="NMG16" s="405"/>
      <c r="NMH16" s="405"/>
      <c r="NMI16" s="405"/>
      <c r="NMJ16" s="405"/>
      <c r="NMK16" s="405"/>
      <c r="NML16" s="405"/>
      <c r="NMM16" s="405"/>
      <c r="NMN16" s="405"/>
      <c r="NMO16" s="405"/>
      <c r="NMP16" s="405"/>
      <c r="NMQ16" s="405"/>
      <c r="NMR16" s="405"/>
      <c r="NMS16" s="405"/>
      <c r="NMT16" s="405"/>
      <c r="NMU16" s="405"/>
      <c r="NMV16" s="405"/>
      <c r="NMW16" s="405"/>
      <c r="NMX16" s="405"/>
      <c r="NMY16" s="405"/>
      <c r="NMZ16" s="405"/>
      <c r="NNA16" s="405"/>
      <c r="NNB16" s="405"/>
      <c r="NNC16" s="405"/>
      <c r="NND16" s="405"/>
      <c r="NNE16" s="405"/>
      <c r="NNF16" s="405"/>
      <c r="NNG16" s="405"/>
      <c r="NNH16" s="405"/>
      <c r="NNI16" s="405"/>
      <c r="NNJ16" s="405"/>
      <c r="NNK16" s="405"/>
      <c r="NNL16" s="405"/>
      <c r="NNM16" s="405"/>
      <c r="NNN16" s="405"/>
      <c r="NNO16" s="405"/>
      <c r="NNP16" s="405"/>
      <c r="NNQ16" s="405"/>
      <c r="NNR16" s="405"/>
      <c r="NNS16" s="405"/>
      <c r="NNT16" s="405"/>
      <c r="NNU16" s="405"/>
      <c r="NNV16" s="405"/>
      <c r="NNW16" s="405"/>
      <c r="NNX16" s="405"/>
      <c r="NNY16" s="405"/>
      <c r="NNZ16" s="405"/>
      <c r="NOA16" s="405"/>
      <c r="NOB16" s="405"/>
      <c r="NOC16" s="405"/>
      <c r="NOD16" s="405"/>
      <c r="NOE16" s="405"/>
      <c r="NOF16" s="405"/>
      <c r="NOG16" s="405"/>
      <c r="NOH16" s="405"/>
      <c r="NOI16" s="405"/>
      <c r="NOJ16" s="405"/>
      <c r="NOK16" s="405"/>
      <c r="NOL16" s="405"/>
      <c r="NOM16" s="405"/>
      <c r="NON16" s="405"/>
      <c r="NOO16" s="405"/>
      <c r="NOP16" s="405"/>
      <c r="NOQ16" s="405"/>
      <c r="NOR16" s="405"/>
      <c r="NOS16" s="405"/>
      <c r="NOT16" s="405"/>
      <c r="NOU16" s="405"/>
      <c r="NOV16" s="405"/>
      <c r="NOW16" s="405"/>
      <c r="NOX16" s="405"/>
      <c r="NOY16" s="405"/>
      <c r="NOZ16" s="405"/>
      <c r="NPA16" s="405"/>
      <c r="NPB16" s="405"/>
      <c r="NPC16" s="405"/>
      <c r="NPD16" s="405"/>
      <c r="NPE16" s="405"/>
      <c r="NPF16" s="405"/>
      <c r="NPG16" s="405"/>
      <c r="NPH16" s="405"/>
      <c r="NPI16" s="405"/>
      <c r="NPJ16" s="405"/>
      <c r="NPK16" s="405"/>
      <c r="NPL16" s="405"/>
      <c r="NPM16" s="405"/>
      <c r="NPN16" s="405"/>
      <c r="NPO16" s="405"/>
      <c r="NPP16" s="405"/>
      <c r="NPQ16" s="405"/>
      <c r="NPR16" s="405"/>
      <c r="NPS16" s="405"/>
      <c r="NPT16" s="405"/>
      <c r="NPU16" s="405"/>
      <c r="NPV16" s="405"/>
      <c r="NPW16" s="405"/>
      <c r="NPX16" s="405"/>
      <c r="NPY16" s="405"/>
      <c r="NPZ16" s="405"/>
      <c r="NQA16" s="405"/>
      <c r="NQB16" s="405"/>
      <c r="NQC16" s="405"/>
      <c r="NQD16" s="405"/>
      <c r="NQE16" s="405"/>
      <c r="NQF16" s="405"/>
      <c r="NQG16" s="405"/>
      <c r="NQH16" s="405"/>
      <c r="NQI16" s="405"/>
      <c r="NQJ16" s="405"/>
      <c r="NQK16" s="405"/>
      <c r="NQL16" s="405"/>
      <c r="NQM16" s="405"/>
      <c r="NQN16" s="405"/>
      <c r="NQO16" s="405"/>
      <c r="NQP16" s="405"/>
      <c r="NQQ16" s="405"/>
      <c r="NQR16" s="405"/>
      <c r="NQS16" s="405"/>
      <c r="NQT16" s="405"/>
      <c r="NQU16" s="405"/>
      <c r="NQV16" s="405"/>
      <c r="NQW16" s="405"/>
      <c r="NQX16" s="405"/>
      <c r="NQY16" s="405"/>
      <c r="NQZ16" s="405"/>
      <c r="NRA16" s="405"/>
      <c r="NRB16" s="405"/>
      <c r="NRC16" s="405"/>
      <c r="NRD16" s="405"/>
      <c r="NRE16" s="405"/>
      <c r="NRF16" s="405"/>
      <c r="NRG16" s="405"/>
      <c r="NRH16" s="405"/>
      <c r="NRI16" s="405"/>
      <c r="NRJ16" s="405"/>
      <c r="NRK16" s="405"/>
      <c r="NRL16" s="405"/>
      <c r="NRM16" s="405"/>
      <c r="NRN16" s="405"/>
      <c r="NRO16" s="405"/>
      <c r="NRP16" s="405"/>
      <c r="NRQ16" s="405"/>
      <c r="NRR16" s="405"/>
      <c r="NRS16" s="405"/>
      <c r="NRT16" s="405"/>
      <c r="NRU16" s="405"/>
      <c r="NRV16" s="405"/>
      <c r="NRW16" s="405"/>
      <c r="NRX16" s="405"/>
      <c r="NRY16" s="405"/>
      <c r="NRZ16" s="405"/>
      <c r="NSA16" s="405"/>
      <c r="NSB16" s="405"/>
      <c r="NSC16" s="405"/>
      <c r="NSD16" s="405"/>
      <c r="NSE16" s="405"/>
      <c r="NSF16" s="405"/>
      <c r="NSG16" s="405"/>
      <c r="NSH16" s="405"/>
      <c r="NSI16" s="405"/>
      <c r="NSJ16" s="405"/>
      <c r="NSK16" s="405"/>
      <c r="NSL16" s="405"/>
      <c r="NSM16" s="405"/>
      <c r="NSN16" s="405"/>
      <c r="NSO16" s="405"/>
      <c r="NSP16" s="405"/>
      <c r="NSQ16" s="405"/>
      <c r="NSR16" s="405"/>
      <c r="NSS16" s="405"/>
      <c r="NST16" s="405"/>
      <c r="NSU16" s="405"/>
      <c r="NSV16" s="405"/>
      <c r="NSW16" s="405"/>
      <c r="NSX16" s="405"/>
      <c r="NSY16" s="405"/>
      <c r="NSZ16" s="405"/>
      <c r="NTA16" s="405"/>
      <c r="NTB16" s="405"/>
      <c r="NTC16" s="405"/>
      <c r="NTD16" s="405"/>
      <c r="NTE16" s="405"/>
      <c r="NTF16" s="405"/>
      <c r="NTG16" s="405"/>
      <c r="NTH16" s="405"/>
      <c r="NTI16" s="405"/>
      <c r="NTJ16" s="405"/>
      <c r="NTK16" s="405"/>
      <c r="NTL16" s="405"/>
      <c r="NTM16" s="405"/>
      <c r="NTN16" s="405"/>
      <c r="NTO16" s="405"/>
      <c r="NTP16" s="405"/>
      <c r="NTQ16" s="405"/>
      <c r="NTR16" s="405"/>
      <c r="NTS16" s="405"/>
      <c r="NTT16" s="405"/>
      <c r="NTU16" s="405"/>
      <c r="NTV16" s="405"/>
      <c r="NTW16" s="405"/>
      <c r="NTX16" s="405"/>
      <c r="NTY16" s="405"/>
      <c r="NTZ16" s="405"/>
      <c r="NUA16" s="405"/>
      <c r="NUB16" s="405"/>
      <c r="NUC16" s="405"/>
      <c r="NUD16" s="405"/>
      <c r="NUE16" s="405"/>
      <c r="NUF16" s="405"/>
      <c r="NUG16" s="405"/>
      <c r="NUH16" s="405"/>
      <c r="NUI16" s="405"/>
      <c r="NUJ16" s="405"/>
      <c r="NUK16" s="405"/>
      <c r="NUL16" s="405"/>
      <c r="NUM16" s="405"/>
      <c r="NUN16" s="405"/>
      <c r="NUO16" s="405"/>
      <c r="NUP16" s="405"/>
      <c r="NUQ16" s="405"/>
      <c r="NUR16" s="405"/>
      <c r="NUS16" s="405"/>
      <c r="NUT16" s="405"/>
      <c r="NUU16" s="405"/>
      <c r="NUV16" s="405"/>
      <c r="NUW16" s="405"/>
      <c r="NUX16" s="405"/>
      <c r="NUY16" s="405"/>
      <c r="NUZ16" s="405"/>
      <c r="NVA16" s="405"/>
      <c r="NVB16" s="405"/>
      <c r="NVC16" s="405"/>
      <c r="NVD16" s="405"/>
      <c r="NVE16" s="405"/>
      <c r="NVF16" s="405"/>
      <c r="NVG16" s="405"/>
      <c r="NVH16" s="405"/>
      <c r="NVI16" s="405"/>
      <c r="NVJ16" s="405"/>
      <c r="NVK16" s="405"/>
      <c r="NVL16" s="405"/>
      <c r="NVM16" s="405"/>
      <c r="NVN16" s="405"/>
      <c r="NVO16" s="405"/>
      <c r="NVP16" s="405"/>
      <c r="NVQ16" s="405"/>
      <c r="NVR16" s="405"/>
      <c r="NVS16" s="405"/>
      <c r="NVT16" s="405"/>
      <c r="NVU16" s="405"/>
      <c r="NVV16" s="405"/>
      <c r="NVW16" s="405"/>
      <c r="NVX16" s="405"/>
      <c r="NVY16" s="405"/>
      <c r="NVZ16" s="405"/>
      <c r="NWA16" s="405"/>
      <c r="NWB16" s="405"/>
      <c r="NWC16" s="405"/>
      <c r="NWD16" s="405"/>
      <c r="NWE16" s="405"/>
      <c r="NWF16" s="405"/>
      <c r="NWG16" s="405"/>
      <c r="NWH16" s="405"/>
      <c r="NWI16" s="405"/>
      <c r="NWJ16" s="405"/>
      <c r="NWK16" s="405"/>
      <c r="NWL16" s="405"/>
      <c r="NWM16" s="405"/>
      <c r="NWN16" s="405"/>
      <c r="NWO16" s="405"/>
      <c r="NWP16" s="405"/>
      <c r="NWQ16" s="405"/>
      <c r="NWR16" s="405"/>
      <c r="NWS16" s="405"/>
      <c r="NWT16" s="405"/>
      <c r="NWU16" s="405"/>
      <c r="NWV16" s="405"/>
      <c r="NWW16" s="405"/>
      <c r="NWX16" s="405"/>
      <c r="NWY16" s="405"/>
      <c r="NWZ16" s="405"/>
      <c r="NXA16" s="405"/>
      <c r="NXB16" s="405"/>
      <c r="NXC16" s="405"/>
      <c r="NXD16" s="405"/>
      <c r="NXE16" s="405"/>
      <c r="NXF16" s="405"/>
      <c r="NXG16" s="405"/>
      <c r="NXH16" s="405"/>
      <c r="NXI16" s="405"/>
      <c r="NXJ16" s="405"/>
      <c r="NXK16" s="405"/>
      <c r="NXL16" s="405"/>
      <c r="NXM16" s="405"/>
      <c r="NXN16" s="405"/>
      <c r="NXO16" s="405"/>
      <c r="NXP16" s="405"/>
      <c r="NXQ16" s="405"/>
      <c r="NXR16" s="405"/>
      <c r="NXS16" s="405"/>
      <c r="NXT16" s="405"/>
      <c r="NXU16" s="405"/>
      <c r="NXV16" s="405"/>
      <c r="NXW16" s="405"/>
      <c r="NXX16" s="405"/>
      <c r="NXY16" s="405"/>
      <c r="NXZ16" s="405"/>
      <c r="NYA16" s="405"/>
      <c r="NYB16" s="405"/>
      <c r="NYC16" s="405"/>
      <c r="NYD16" s="405"/>
      <c r="NYE16" s="405"/>
      <c r="NYF16" s="405"/>
      <c r="NYG16" s="405"/>
      <c r="NYH16" s="405"/>
      <c r="NYI16" s="405"/>
      <c r="NYJ16" s="405"/>
      <c r="NYK16" s="405"/>
      <c r="NYL16" s="405"/>
      <c r="NYM16" s="405"/>
      <c r="NYN16" s="405"/>
      <c r="NYO16" s="405"/>
      <c r="NYP16" s="405"/>
      <c r="NYQ16" s="405"/>
      <c r="NYR16" s="405"/>
      <c r="NYS16" s="405"/>
      <c r="NYT16" s="405"/>
      <c r="NYU16" s="405"/>
      <c r="NYV16" s="405"/>
      <c r="NYW16" s="405"/>
      <c r="NYX16" s="405"/>
      <c r="NYY16" s="405"/>
      <c r="NYZ16" s="405"/>
      <c r="NZA16" s="405"/>
      <c r="NZB16" s="405"/>
      <c r="NZC16" s="405"/>
      <c r="NZD16" s="405"/>
      <c r="NZE16" s="405"/>
      <c r="NZF16" s="405"/>
      <c r="NZG16" s="405"/>
      <c r="NZH16" s="405"/>
      <c r="NZI16" s="405"/>
      <c r="NZJ16" s="405"/>
      <c r="NZK16" s="405"/>
      <c r="NZL16" s="405"/>
      <c r="NZM16" s="405"/>
      <c r="NZN16" s="405"/>
      <c r="NZO16" s="405"/>
      <c r="NZP16" s="405"/>
      <c r="NZQ16" s="405"/>
      <c r="NZR16" s="405"/>
      <c r="NZS16" s="405"/>
      <c r="NZT16" s="405"/>
      <c r="NZU16" s="405"/>
      <c r="NZV16" s="405"/>
      <c r="NZW16" s="405"/>
      <c r="NZX16" s="405"/>
      <c r="NZY16" s="405"/>
      <c r="NZZ16" s="405"/>
      <c r="OAA16" s="405"/>
      <c r="OAB16" s="405"/>
      <c r="OAC16" s="405"/>
      <c r="OAD16" s="405"/>
      <c r="OAE16" s="405"/>
      <c r="OAF16" s="405"/>
      <c r="OAG16" s="405"/>
      <c r="OAH16" s="405"/>
      <c r="OAI16" s="405"/>
      <c r="OAJ16" s="405"/>
      <c r="OAK16" s="405"/>
      <c r="OAL16" s="405"/>
      <c r="OAM16" s="405"/>
      <c r="OAN16" s="405"/>
      <c r="OAO16" s="405"/>
      <c r="OAP16" s="405"/>
      <c r="OAQ16" s="405"/>
      <c r="OAR16" s="405"/>
      <c r="OAS16" s="405"/>
      <c r="OAT16" s="405"/>
      <c r="OAU16" s="405"/>
      <c r="OAV16" s="405"/>
      <c r="OAW16" s="405"/>
      <c r="OAX16" s="405"/>
      <c r="OAY16" s="405"/>
      <c r="OAZ16" s="405"/>
      <c r="OBA16" s="405"/>
      <c r="OBB16" s="405"/>
      <c r="OBC16" s="405"/>
      <c r="OBD16" s="405"/>
      <c r="OBE16" s="405"/>
      <c r="OBF16" s="405"/>
      <c r="OBG16" s="405"/>
      <c r="OBH16" s="405"/>
      <c r="OBI16" s="405"/>
      <c r="OBJ16" s="405"/>
      <c r="OBK16" s="405"/>
      <c r="OBL16" s="405"/>
      <c r="OBM16" s="405"/>
      <c r="OBN16" s="405"/>
      <c r="OBO16" s="405"/>
      <c r="OBP16" s="405"/>
      <c r="OBQ16" s="405"/>
      <c r="OBR16" s="405"/>
      <c r="OBS16" s="405"/>
      <c r="OBT16" s="405"/>
      <c r="OBU16" s="405"/>
      <c r="OBV16" s="405"/>
      <c r="OBW16" s="405"/>
      <c r="OBX16" s="405"/>
      <c r="OBY16" s="405"/>
      <c r="OBZ16" s="405"/>
      <c r="OCA16" s="405"/>
      <c r="OCB16" s="405"/>
      <c r="OCC16" s="405"/>
      <c r="OCD16" s="405"/>
      <c r="OCE16" s="405"/>
      <c r="OCF16" s="405"/>
      <c r="OCG16" s="405"/>
      <c r="OCH16" s="405"/>
      <c r="OCI16" s="405"/>
      <c r="OCJ16" s="405"/>
      <c r="OCK16" s="405"/>
      <c r="OCL16" s="405"/>
      <c r="OCM16" s="405"/>
      <c r="OCN16" s="405"/>
      <c r="OCO16" s="405"/>
      <c r="OCP16" s="405"/>
      <c r="OCQ16" s="405"/>
      <c r="OCR16" s="405"/>
      <c r="OCS16" s="405"/>
      <c r="OCT16" s="405"/>
      <c r="OCU16" s="405"/>
      <c r="OCV16" s="405"/>
      <c r="OCW16" s="405"/>
      <c r="OCX16" s="405"/>
      <c r="OCY16" s="405"/>
      <c r="OCZ16" s="405"/>
      <c r="ODA16" s="405"/>
      <c r="ODB16" s="405"/>
      <c r="ODC16" s="405"/>
      <c r="ODD16" s="405"/>
      <c r="ODE16" s="405"/>
      <c r="ODF16" s="405"/>
      <c r="ODG16" s="405"/>
      <c r="ODH16" s="405"/>
      <c r="ODI16" s="405"/>
      <c r="ODJ16" s="405"/>
      <c r="ODK16" s="405"/>
      <c r="ODL16" s="405"/>
      <c r="ODM16" s="405"/>
      <c r="ODN16" s="405"/>
      <c r="ODO16" s="405"/>
      <c r="ODP16" s="405"/>
      <c r="ODQ16" s="405"/>
      <c r="ODR16" s="405"/>
      <c r="ODS16" s="405"/>
      <c r="ODT16" s="405"/>
      <c r="ODU16" s="405"/>
      <c r="ODV16" s="405"/>
      <c r="ODW16" s="405"/>
      <c r="ODX16" s="405"/>
      <c r="ODY16" s="405"/>
      <c r="ODZ16" s="405"/>
      <c r="OEA16" s="405"/>
      <c r="OEB16" s="405"/>
      <c r="OEC16" s="405"/>
      <c r="OED16" s="405"/>
      <c r="OEE16" s="405"/>
      <c r="OEF16" s="405"/>
      <c r="OEG16" s="405"/>
      <c r="OEH16" s="405"/>
      <c r="OEI16" s="405"/>
      <c r="OEJ16" s="405"/>
      <c r="OEK16" s="405"/>
      <c r="OEL16" s="405"/>
      <c r="OEM16" s="405"/>
      <c r="OEN16" s="405"/>
      <c r="OEO16" s="405"/>
      <c r="OEP16" s="405"/>
      <c r="OEQ16" s="405"/>
      <c r="OER16" s="405"/>
      <c r="OES16" s="405"/>
      <c r="OET16" s="405"/>
      <c r="OEU16" s="405"/>
      <c r="OEV16" s="405"/>
      <c r="OEW16" s="405"/>
      <c r="OEX16" s="405"/>
      <c r="OEY16" s="405"/>
      <c r="OEZ16" s="405"/>
      <c r="OFA16" s="405"/>
      <c r="OFB16" s="405"/>
      <c r="OFC16" s="405"/>
      <c r="OFD16" s="405"/>
      <c r="OFE16" s="405"/>
      <c r="OFF16" s="405"/>
      <c r="OFG16" s="405"/>
      <c r="OFH16" s="405"/>
      <c r="OFI16" s="405"/>
      <c r="OFJ16" s="405"/>
      <c r="OFK16" s="405"/>
      <c r="OFL16" s="405"/>
      <c r="OFM16" s="405"/>
      <c r="OFN16" s="405"/>
      <c r="OFO16" s="405"/>
      <c r="OFP16" s="405"/>
      <c r="OFQ16" s="405"/>
      <c r="OFR16" s="405"/>
      <c r="OFS16" s="405"/>
      <c r="OFT16" s="405"/>
      <c r="OFU16" s="405"/>
      <c r="OFV16" s="405"/>
      <c r="OFW16" s="405"/>
      <c r="OFX16" s="405"/>
      <c r="OFY16" s="405"/>
      <c r="OFZ16" s="405"/>
      <c r="OGA16" s="405"/>
      <c r="OGB16" s="405"/>
      <c r="OGC16" s="405"/>
      <c r="OGD16" s="405"/>
      <c r="OGE16" s="405"/>
      <c r="OGF16" s="405"/>
      <c r="OGG16" s="405"/>
      <c r="OGH16" s="405"/>
      <c r="OGI16" s="405"/>
      <c r="OGJ16" s="405"/>
      <c r="OGK16" s="405"/>
      <c r="OGL16" s="405"/>
      <c r="OGM16" s="405"/>
      <c r="OGN16" s="405"/>
      <c r="OGO16" s="405"/>
      <c r="OGP16" s="405"/>
      <c r="OGQ16" s="405"/>
      <c r="OGR16" s="405"/>
      <c r="OGS16" s="405"/>
      <c r="OGT16" s="405"/>
      <c r="OGU16" s="405"/>
      <c r="OGV16" s="405"/>
      <c r="OGW16" s="405"/>
      <c r="OGX16" s="405"/>
      <c r="OGY16" s="405"/>
      <c r="OGZ16" s="405"/>
      <c r="OHA16" s="405"/>
      <c r="OHB16" s="405"/>
      <c r="OHC16" s="405"/>
      <c r="OHD16" s="405"/>
      <c r="OHE16" s="405"/>
      <c r="OHF16" s="405"/>
      <c r="OHG16" s="405"/>
      <c r="OHH16" s="405"/>
      <c r="OHI16" s="405"/>
      <c r="OHJ16" s="405"/>
      <c r="OHK16" s="405"/>
      <c r="OHL16" s="405"/>
      <c r="OHM16" s="405"/>
      <c r="OHN16" s="405"/>
      <c r="OHO16" s="405"/>
      <c r="OHP16" s="405"/>
      <c r="OHQ16" s="405"/>
      <c r="OHR16" s="405"/>
      <c r="OHS16" s="405"/>
      <c r="OHT16" s="405"/>
      <c r="OHU16" s="405"/>
      <c r="OHV16" s="405"/>
      <c r="OHW16" s="405"/>
      <c r="OHX16" s="405"/>
      <c r="OHY16" s="405"/>
      <c r="OHZ16" s="405"/>
      <c r="OIA16" s="405"/>
      <c r="OIB16" s="405"/>
      <c r="OIC16" s="405"/>
      <c r="OID16" s="405"/>
      <c r="OIE16" s="405"/>
      <c r="OIF16" s="405"/>
      <c r="OIG16" s="405"/>
      <c r="OIH16" s="405"/>
      <c r="OII16" s="405"/>
      <c r="OIJ16" s="405"/>
      <c r="OIK16" s="405"/>
      <c r="OIL16" s="405"/>
      <c r="OIM16" s="405"/>
      <c r="OIN16" s="405"/>
      <c r="OIO16" s="405"/>
      <c r="OIP16" s="405"/>
      <c r="OIQ16" s="405"/>
      <c r="OIR16" s="405"/>
      <c r="OIS16" s="405"/>
      <c r="OIT16" s="405"/>
      <c r="OIU16" s="405"/>
      <c r="OIV16" s="405"/>
      <c r="OIW16" s="405"/>
      <c r="OIX16" s="405"/>
      <c r="OIY16" s="405"/>
      <c r="OIZ16" s="405"/>
      <c r="OJA16" s="405"/>
      <c r="OJB16" s="405"/>
      <c r="OJC16" s="405"/>
      <c r="OJD16" s="405"/>
      <c r="OJE16" s="405"/>
      <c r="OJF16" s="405"/>
      <c r="OJG16" s="405"/>
      <c r="OJH16" s="405"/>
      <c r="OJI16" s="405"/>
      <c r="OJJ16" s="405"/>
      <c r="OJK16" s="405"/>
      <c r="OJL16" s="405"/>
      <c r="OJM16" s="405"/>
      <c r="OJN16" s="405"/>
      <c r="OJO16" s="405"/>
      <c r="OJP16" s="405"/>
      <c r="OJQ16" s="405"/>
      <c r="OJR16" s="405"/>
      <c r="OJS16" s="405"/>
      <c r="OJT16" s="405"/>
      <c r="OJU16" s="405"/>
      <c r="OJV16" s="405"/>
      <c r="OJW16" s="405"/>
      <c r="OJX16" s="405"/>
      <c r="OJY16" s="405"/>
      <c r="OJZ16" s="405"/>
      <c r="OKA16" s="405"/>
      <c r="OKB16" s="405"/>
      <c r="OKC16" s="405"/>
      <c r="OKD16" s="405"/>
      <c r="OKE16" s="405"/>
      <c r="OKF16" s="405"/>
      <c r="OKG16" s="405"/>
      <c r="OKH16" s="405"/>
      <c r="OKI16" s="405"/>
      <c r="OKJ16" s="405"/>
      <c r="OKK16" s="405"/>
      <c r="OKL16" s="405"/>
      <c r="OKM16" s="405"/>
      <c r="OKN16" s="405"/>
      <c r="OKO16" s="405"/>
      <c r="OKP16" s="405"/>
      <c r="OKQ16" s="405"/>
      <c r="OKR16" s="405"/>
      <c r="OKS16" s="405"/>
      <c r="OKT16" s="405"/>
      <c r="OKU16" s="405"/>
      <c r="OKV16" s="405"/>
      <c r="OKW16" s="405"/>
      <c r="OKX16" s="405"/>
      <c r="OKY16" s="405"/>
      <c r="OKZ16" s="405"/>
      <c r="OLA16" s="405"/>
      <c r="OLB16" s="405"/>
      <c r="OLC16" s="405"/>
      <c r="OLD16" s="405"/>
      <c r="OLE16" s="405"/>
      <c r="OLF16" s="405"/>
      <c r="OLG16" s="405"/>
      <c r="OLH16" s="405"/>
      <c r="OLI16" s="405"/>
      <c r="OLJ16" s="405"/>
      <c r="OLK16" s="405"/>
      <c r="OLL16" s="405"/>
      <c r="OLM16" s="405"/>
      <c r="OLN16" s="405"/>
      <c r="OLO16" s="405"/>
      <c r="OLP16" s="405"/>
      <c r="OLQ16" s="405"/>
      <c r="OLR16" s="405"/>
      <c r="OLS16" s="405"/>
      <c r="OLT16" s="405"/>
      <c r="OLU16" s="405"/>
      <c r="OLV16" s="405"/>
      <c r="OLW16" s="405"/>
      <c r="OLX16" s="405"/>
      <c r="OLY16" s="405"/>
      <c r="OLZ16" s="405"/>
      <c r="OMA16" s="405"/>
      <c r="OMB16" s="405"/>
      <c r="OMC16" s="405"/>
      <c r="OMD16" s="405"/>
      <c r="OME16" s="405"/>
      <c r="OMF16" s="405"/>
      <c r="OMG16" s="405"/>
      <c r="OMH16" s="405"/>
      <c r="OMI16" s="405"/>
      <c r="OMJ16" s="405"/>
      <c r="OMK16" s="405"/>
      <c r="OML16" s="405"/>
      <c r="OMM16" s="405"/>
      <c r="OMN16" s="405"/>
      <c r="OMO16" s="405"/>
      <c r="OMP16" s="405"/>
      <c r="OMQ16" s="405"/>
      <c r="OMR16" s="405"/>
      <c r="OMS16" s="405"/>
      <c r="OMT16" s="405"/>
      <c r="OMU16" s="405"/>
      <c r="OMV16" s="405"/>
      <c r="OMW16" s="405"/>
      <c r="OMX16" s="405"/>
      <c r="OMY16" s="405"/>
      <c r="OMZ16" s="405"/>
      <c r="ONA16" s="405"/>
      <c r="ONB16" s="405"/>
      <c r="ONC16" s="405"/>
      <c r="OND16" s="405"/>
      <c r="ONE16" s="405"/>
      <c r="ONF16" s="405"/>
      <c r="ONG16" s="405"/>
      <c r="ONH16" s="405"/>
      <c r="ONI16" s="405"/>
      <c r="ONJ16" s="405"/>
      <c r="ONK16" s="405"/>
      <c r="ONL16" s="405"/>
      <c r="ONM16" s="405"/>
      <c r="ONN16" s="405"/>
      <c r="ONO16" s="405"/>
      <c r="ONP16" s="405"/>
      <c r="ONQ16" s="405"/>
      <c r="ONR16" s="405"/>
      <c r="ONS16" s="405"/>
      <c r="ONT16" s="405"/>
      <c r="ONU16" s="405"/>
      <c r="ONV16" s="405"/>
      <c r="ONW16" s="405"/>
      <c r="ONX16" s="405"/>
      <c r="ONY16" s="405"/>
      <c r="ONZ16" s="405"/>
      <c r="OOA16" s="405"/>
      <c r="OOB16" s="405"/>
      <c r="OOC16" s="405"/>
      <c r="OOD16" s="405"/>
      <c r="OOE16" s="405"/>
      <c r="OOF16" s="405"/>
      <c r="OOG16" s="405"/>
      <c r="OOH16" s="405"/>
      <c r="OOI16" s="405"/>
      <c r="OOJ16" s="405"/>
      <c r="OOK16" s="405"/>
      <c r="OOL16" s="405"/>
      <c r="OOM16" s="405"/>
      <c r="OON16" s="405"/>
      <c r="OOO16" s="405"/>
      <c r="OOP16" s="405"/>
      <c r="OOQ16" s="405"/>
      <c r="OOR16" s="405"/>
      <c r="OOS16" s="405"/>
      <c r="OOT16" s="405"/>
      <c r="OOU16" s="405"/>
      <c r="OOV16" s="405"/>
      <c r="OOW16" s="405"/>
      <c r="OOX16" s="405"/>
      <c r="OOY16" s="405"/>
      <c r="OOZ16" s="405"/>
      <c r="OPA16" s="405"/>
      <c r="OPB16" s="405"/>
      <c r="OPC16" s="405"/>
      <c r="OPD16" s="405"/>
      <c r="OPE16" s="405"/>
      <c r="OPF16" s="405"/>
      <c r="OPG16" s="405"/>
      <c r="OPH16" s="405"/>
      <c r="OPI16" s="405"/>
      <c r="OPJ16" s="405"/>
      <c r="OPK16" s="405"/>
      <c r="OPL16" s="405"/>
      <c r="OPM16" s="405"/>
      <c r="OPN16" s="405"/>
      <c r="OPO16" s="405"/>
      <c r="OPP16" s="405"/>
      <c r="OPQ16" s="405"/>
      <c r="OPR16" s="405"/>
      <c r="OPS16" s="405"/>
      <c r="OPT16" s="405"/>
      <c r="OPU16" s="405"/>
      <c r="OPV16" s="405"/>
      <c r="OPW16" s="405"/>
      <c r="OPX16" s="405"/>
      <c r="OPY16" s="405"/>
      <c r="OPZ16" s="405"/>
      <c r="OQA16" s="405"/>
      <c r="OQB16" s="405"/>
      <c r="OQC16" s="405"/>
      <c r="OQD16" s="405"/>
      <c r="OQE16" s="405"/>
      <c r="OQF16" s="405"/>
      <c r="OQG16" s="405"/>
      <c r="OQH16" s="405"/>
      <c r="OQI16" s="405"/>
      <c r="OQJ16" s="405"/>
      <c r="OQK16" s="405"/>
      <c r="OQL16" s="405"/>
      <c r="OQM16" s="405"/>
      <c r="OQN16" s="405"/>
      <c r="OQO16" s="405"/>
      <c r="OQP16" s="405"/>
      <c r="OQQ16" s="405"/>
      <c r="OQR16" s="405"/>
      <c r="OQS16" s="405"/>
      <c r="OQT16" s="405"/>
      <c r="OQU16" s="405"/>
      <c r="OQV16" s="405"/>
      <c r="OQW16" s="405"/>
      <c r="OQX16" s="405"/>
      <c r="OQY16" s="405"/>
      <c r="OQZ16" s="405"/>
      <c r="ORA16" s="405"/>
      <c r="ORB16" s="405"/>
      <c r="ORC16" s="405"/>
      <c r="ORD16" s="405"/>
      <c r="ORE16" s="405"/>
      <c r="ORF16" s="405"/>
      <c r="ORG16" s="405"/>
      <c r="ORH16" s="405"/>
      <c r="ORI16" s="405"/>
      <c r="ORJ16" s="405"/>
      <c r="ORK16" s="405"/>
      <c r="ORL16" s="405"/>
      <c r="ORM16" s="405"/>
      <c r="ORN16" s="405"/>
      <c r="ORO16" s="405"/>
      <c r="ORP16" s="405"/>
      <c r="ORQ16" s="405"/>
      <c r="ORR16" s="405"/>
      <c r="ORS16" s="405"/>
      <c r="ORT16" s="405"/>
      <c r="ORU16" s="405"/>
      <c r="ORV16" s="405"/>
      <c r="ORW16" s="405"/>
      <c r="ORX16" s="405"/>
      <c r="ORY16" s="405"/>
      <c r="ORZ16" s="405"/>
      <c r="OSA16" s="405"/>
      <c r="OSB16" s="405"/>
      <c r="OSC16" s="405"/>
      <c r="OSD16" s="405"/>
      <c r="OSE16" s="405"/>
      <c r="OSF16" s="405"/>
      <c r="OSG16" s="405"/>
      <c r="OSH16" s="405"/>
      <c r="OSI16" s="405"/>
      <c r="OSJ16" s="405"/>
      <c r="OSK16" s="405"/>
      <c r="OSL16" s="405"/>
      <c r="OSM16" s="405"/>
      <c r="OSN16" s="405"/>
      <c r="OSO16" s="405"/>
      <c r="OSP16" s="405"/>
      <c r="OSQ16" s="405"/>
      <c r="OSR16" s="405"/>
      <c r="OSS16" s="405"/>
      <c r="OST16" s="405"/>
      <c r="OSU16" s="405"/>
      <c r="OSV16" s="405"/>
      <c r="OSW16" s="405"/>
      <c r="OSX16" s="405"/>
      <c r="OSY16" s="405"/>
      <c r="OSZ16" s="405"/>
      <c r="OTA16" s="405"/>
      <c r="OTB16" s="405"/>
      <c r="OTC16" s="405"/>
      <c r="OTD16" s="405"/>
      <c r="OTE16" s="405"/>
      <c r="OTF16" s="405"/>
      <c r="OTG16" s="405"/>
      <c r="OTH16" s="405"/>
      <c r="OTI16" s="405"/>
      <c r="OTJ16" s="405"/>
      <c r="OTK16" s="405"/>
      <c r="OTL16" s="405"/>
      <c r="OTM16" s="405"/>
      <c r="OTN16" s="405"/>
      <c r="OTO16" s="405"/>
      <c r="OTP16" s="405"/>
      <c r="OTQ16" s="405"/>
      <c r="OTR16" s="405"/>
      <c r="OTS16" s="405"/>
      <c r="OTT16" s="405"/>
      <c r="OTU16" s="405"/>
      <c r="OTV16" s="405"/>
      <c r="OTW16" s="405"/>
      <c r="OTX16" s="405"/>
      <c r="OTY16" s="405"/>
      <c r="OTZ16" s="405"/>
      <c r="OUA16" s="405"/>
      <c r="OUB16" s="405"/>
      <c r="OUC16" s="405"/>
      <c r="OUD16" s="405"/>
      <c r="OUE16" s="405"/>
      <c r="OUF16" s="405"/>
      <c r="OUG16" s="405"/>
      <c r="OUH16" s="405"/>
      <c r="OUI16" s="405"/>
      <c r="OUJ16" s="405"/>
      <c r="OUK16" s="405"/>
      <c r="OUL16" s="405"/>
      <c r="OUM16" s="405"/>
      <c r="OUN16" s="405"/>
      <c r="OUO16" s="405"/>
      <c r="OUP16" s="405"/>
      <c r="OUQ16" s="405"/>
      <c r="OUR16" s="405"/>
      <c r="OUS16" s="405"/>
      <c r="OUT16" s="405"/>
      <c r="OUU16" s="405"/>
      <c r="OUV16" s="405"/>
      <c r="OUW16" s="405"/>
      <c r="OUX16" s="405"/>
      <c r="OUY16" s="405"/>
      <c r="OUZ16" s="405"/>
      <c r="OVA16" s="405"/>
      <c r="OVB16" s="405"/>
      <c r="OVC16" s="405"/>
      <c r="OVD16" s="405"/>
      <c r="OVE16" s="405"/>
      <c r="OVF16" s="405"/>
      <c r="OVG16" s="405"/>
      <c r="OVH16" s="405"/>
      <c r="OVI16" s="405"/>
      <c r="OVJ16" s="405"/>
      <c r="OVK16" s="405"/>
      <c r="OVL16" s="405"/>
      <c r="OVM16" s="405"/>
      <c r="OVN16" s="405"/>
      <c r="OVO16" s="405"/>
      <c r="OVP16" s="405"/>
      <c r="OVQ16" s="405"/>
      <c r="OVR16" s="405"/>
      <c r="OVS16" s="405"/>
      <c r="OVT16" s="405"/>
      <c r="OVU16" s="405"/>
      <c r="OVV16" s="405"/>
      <c r="OVW16" s="405"/>
      <c r="OVX16" s="405"/>
      <c r="OVY16" s="405"/>
      <c r="OVZ16" s="405"/>
      <c r="OWA16" s="405"/>
      <c r="OWB16" s="405"/>
      <c r="OWC16" s="405"/>
      <c r="OWD16" s="405"/>
      <c r="OWE16" s="405"/>
      <c r="OWF16" s="405"/>
      <c r="OWG16" s="405"/>
      <c r="OWH16" s="405"/>
      <c r="OWI16" s="405"/>
      <c r="OWJ16" s="405"/>
      <c r="OWK16" s="405"/>
      <c r="OWL16" s="405"/>
      <c r="OWM16" s="405"/>
      <c r="OWN16" s="405"/>
      <c r="OWO16" s="405"/>
      <c r="OWP16" s="405"/>
      <c r="OWQ16" s="405"/>
      <c r="OWR16" s="405"/>
      <c r="OWS16" s="405"/>
      <c r="OWT16" s="405"/>
      <c r="OWU16" s="405"/>
      <c r="OWV16" s="405"/>
      <c r="OWW16" s="405"/>
      <c r="OWX16" s="405"/>
      <c r="OWY16" s="405"/>
      <c r="OWZ16" s="405"/>
      <c r="OXA16" s="405"/>
      <c r="OXB16" s="405"/>
      <c r="OXC16" s="405"/>
      <c r="OXD16" s="405"/>
      <c r="OXE16" s="405"/>
      <c r="OXF16" s="405"/>
      <c r="OXG16" s="405"/>
      <c r="OXH16" s="405"/>
      <c r="OXI16" s="405"/>
      <c r="OXJ16" s="405"/>
      <c r="OXK16" s="405"/>
      <c r="OXL16" s="405"/>
      <c r="OXM16" s="405"/>
      <c r="OXN16" s="405"/>
      <c r="OXO16" s="405"/>
      <c r="OXP16" s="405"/>
      <c r="OXQ16" s="405"/>
      <c r="OXR16" s="405"/>
      <c r="OXS16" s="405"/>
      <c r="OXT16" s="405"/>
      <c r="OXU16" s="405"/>
      <c r="OXV16" s="405"/>
      <c r="OXW16" s="405"/>
      <c r="OXX16" s="405"/>
      <c r="OXY16" s="405"/>
      <c r="OXZ16" s="405"/>
      <c r="OYA16" s="405"/>
      <c r="OYB16" s="405"/>
      <c r="OYC16" s="405"/>
      <c r="OYD16" s="405"/>
      <c r="OYE16" s="405"/>
      <c r="OYF16" s="405"/>
      <c r="OYG16" s="405"/>
      <c r="OYH16" s="405"/>
      <c r="OYI16" s="405"/>
      <c r="OYJ16" s="405"/>
      <c r="OYK16" s="405"/>
      <c r="OYL16" s="405"/>
      <c r="OYM16" s="405"/>
      <c r="OYN16" s="405"/>
      <c r="OYO16" s="405"/>
      <c r="OYP16" s="405"/>
      <c r="OYQ16" s="405"/>
      <c r="OYR16" s="405"/>
      <c r="OYS16" s="405"/>
      <c r="OYT16" s="405"/>
      <c r="OYU16" s="405"/>
      <c r="OYV16" s="405"/>
      <c r="OYW16" s="405"/>
      <c r="OYX16" s="405"/>
      <c r="OYY16" s="405"/>
      <c r="OYZ16" s="405"/>
      <c r="OZA16" s="405"/>
      <c r="OZB16" s="405"/>
      <c r="OZC16" s="405"/>
      <c r="OZD16" s="405"/>
      <c r="OZE16" s="405"/>
      <c r="OZF16" s="405"/>
      <c r="OZG16" s="405"/>
      <c r="OZH16" s="405"/>
      <c r="OZI16" s="405"/>
      <c r="OZJ16" s="405"/>
      <c r="OZK16" s="405"/>
      <c r="OZL16" s="405"/>
      <c r="OZM16" s="405"/>
      <c r="OZN16" s="405"/>
      <c r="OZO16" s="405"/>
      <c r="OZP16" s="405"/>
      <c r="OZQ16" s="405"/>
      <c r="OZR16" s="405"/>
      <c r="OZS16" s="405"/>
      <c r="OZT16" s="405"/>
      <c r="OZU16" s="405"/>
      <c r="OZV16" s="405"/>
      <c r="OZW16" s="405"/>
      <c r="OZX16" s="405"/>
      <c r="OZY16" s="405"/>
      <c r="OZZ16" s="405"/>
      <c r="PAA16" s="405"/>
      <c r="PAB16" s="405"/>
      <c r="PAC16" s="405"/>
      <c r="PAD16" s="405"/>
      <c r="PAE16" s="405"/>
      <c r="PAF16" s="405"/>
      <c r="PAG16" s="405"/>
      <c r="PAH16" s="405"/>
      <c r="PAI16" s="405"/>
      <c r="PAJ16" s="405"/>
      <c r="PAK16" s="405"/>
      <c r="PAL16" s="405"/>
      <c r="PAM16" s="405"/>
      <c r="PAN16" s="405"/>
      <c r="PAO16" s="405"/>
      <c r="PAP16" s="405"/>
      <c r="PAQ16" s="405"/>
      <c r="PAR16" s="405"/>
      <c r="PAS16" s="405"/>
      <c r="PAT16" s="405"/>
      <c r="PAU16" s="405"/>
      <c r="PAV16" s="405"/>
      <c r="PAW16" s="405"/>
      <c r="PAX16" s="405"/>
      <c r="PAY16" s="405"/>
      <c r="PAZ16" s="405"/>
      <c r="PBA16" s="405"/>
      <c r="PBB16" s="405"/>
      <c r="PBC16" s="405"/>
      <c r="PBD16" s="405"/>
      <c r="PBE16" s="405"/>
      <c r="PBF16" s="405"/>
      <c r="PBG16" s="405"/>
      <c r="PBH16" s="405"/>
      <c r="PBI16" s="405"/>
      <c r="PBJ16" s="405"/>
      <c r="PBK16" s="405"/>
      <c r="PBL16" s="405"/>
      <c r="PBM16" s="405"/>
      <c r="PBN16" s="405"/>
      <c r="PBO16" s="405"/>
      <c r="PBP16" s="405"/>
      <c r="PBQ16" s="405"/>
      <c r="PBR16" s="405"/>
      <c r="PBS16" s="405"/>
      <c r="PBT16" s="405"/>
      <c r="PBU16" s="405"/>
      <c r="PBV16" s="405"/>
      <c r="PBW16" s="405"/>
      <c r="PBX16" s="405"/>
      <c r="PBY16" s="405"/>
      <c r="PBZ16" s="405"/>
      <c r="PCA16" s="405"/>
      <c r="PCB16" s="405"/>
      <c r="PCC16" s="405"/>
      <c r="PCD16" s="405"/>
      <c r="PCE16" s="405"/>
      <c r="PCF16" s="405"/>
      <c r="PCG16" s="405"/>
      <c r="PCH16" s="405"/>
      <c r="PCI16" s="405"/>
      <c r="PCJ16" s="405"/>
      <c r="PCK16" s="405"/>
      <c r="PCL16" s="405"/>
      <c r="PCM16" s="405"/>
      <c r="PCN16" s="405"/>
      <c r="PCO16" s="405"/>
      <c r="PCP16" s="405"/>
      <c r="PCQ16" s="405"/>
      <c r="PCR16" s="405"/>
      <c r="PCS16" s="405"/>
      <c r="PCT16" s="405"/>
      <c r="PCU16" s="405"/>
      <c r="PCV16" s="405"/>
      <c r="PCW16" s="405"/>
      <c r="PCX16" s="405"/>
      <c r="PCY16" s="405"/>
      <c r="PCZ16" s="405"/>
      <c r="PDA16" s="405"/>
      <c r="PDB16" s="405"/>
      <c r="PDC16" s="405"/>
      <c r="PDD16" s="405"/>
      <c r="PDE16" s="405"/>
      <c r="PDF16" s="405"/>
      <c r="PDG16" s="405"/>
      <c r="PDH16" s="405"/>
      <c r="PDI16" s="405"/>
      <c r="PDJ16" s="405"/>
      <c r="PDK16" s="405"/>
      <c r="PDL16" s="405"/>
      <c r="PDM16" s="405"/>
      <c r="PDN16" s="405"/>
      <c r="PDO16" s="405"/>
      <c r="PDP16" s="405"/>
      <c r="PDQ16" s="405"/>
      <c r="PDR16" s="405"/>
      <c r="PDS16" s="405"/>
      <c r="PDT16" s="405"/>
      <c r="PDU16" s="405"/>
      <c r="PDV16" s="405"/>
      <c r="PDW16" s="405"/>
      <c r="PDX16" s="405"/>
      <c r="PDY16" s="405"/>
      <c r="PDZ16" s="405"/>
      <c r="PEA16" s="405"/>
      <c r="PEB16" s="405"/>
      <c r="PEC16" s="405"/>
      <c r="PED16" s="405"/>
      <c r="PEE16" s="405"/>
      <c r="PEF16" s="405"/>
      <c r="PEG16" s="405"/>
      <c r="PEH16" s="405"/>
      <c r="PEI16" s="405"/>
      <c r="PEJ16" s="405"/>
      <c r="PEK16" s="405"/>
      <c r="PEL16" s="405"/>
      <c r="PEM16" s="405"/>
      <c r="PEN16" s="405"/>
      <c r="PEO16" s="405"/>
      <c r="PEP16" s="405"/>
      <c r="PEQ16" s="405"/>
      <c r="PER16" s="405"/>
      <c r="PES16" s="405"/>
      <c r="PET16" s="405"/>
      <c r="PEU16" s="405"/>
      <c r="PEV16" s="405"/>
      <c r="PEW16" s="405"/>
      <c r="PEX16" s="405"/>
      <c r="PEY16" s="405"/>
      <c r="PEZ16" s="405"/>
      <c r="PFA16" s="405"/>
      <c r="PFB16" s="405"/>
      <c r="PFC16" s="405"/>
      <c r="PFD16" s="405"/>
      <c r="PFE16" s="405"/>
      <c r="PFF16" s="405"/>
      <c r="PFG16" s="405"/>
      <c r="PFH16" s="405"/>
      <c r="PFI16" s="405"/>
      <c r="PFJ16" s="405"/>
      <c r="PFK16" s="405"/>
      <c r="PFL16" s="405"/>
      <c r="PFM16" s="405"/>
      <c r="PFN16" s="405"/>
      <c r="PFO16" s="405"/>
      <c r="PFP16" s="405"/>
      <c r="PFQ16" s="405"/>
      <c r="PFR16" s="405"/>
      <c r="PFS16" s="405"/>
      <c r="PFT16" s="405"/>
      <c r="PFU16" s="405"/>
      <c r="PFV16" s="405"/>
      <c r="PFW16" s="405"/>
      <c r="PFX16" s="405"/>
      <c r="PFY16" s="405"/>
      <c r="PFZ16" s="405"/>
      <c r="PGA16" s="405"/>
      <c r="PGB16" s="405"/>
      <c r="PGC16" s="405"/>
      <c r="PGD16" s="405"/>
      <c r="PGE16" s="405"/>
      <c r="PGF16" s="405"/>
      <c r="PGG16" s="405"/>
      <c r="PGH16" s="405"/>
      <c r="PGI16" s="405"/>
      <c r="PGJ16" s="405"/>
      <c r="PGK16" s="405"/>
      <c r="PGL16" s="405"/>
      <c r="PGM16" s="405"/>
      <c r="PGN16" s="405"/>
      <c r="PGO16" s="405"/>
      <c r="PGP16" s="405"/>
      <c r="PGQ16" s="405"/>
      <c r="PGR16" s="405"/>
      <c r="PGS16" s="405"/>
      <c r="PGT16" s="405"/>
      <c r="PGU16" s="405"/>
      <c r="PGV16" s="405"/>
      <c r="PGW16" s="405"/>
      <c r="PGX16" s="405"/>
      <c r="PGY16" s="405"/>
      <c r="PGZ16" s="405"/>
      <c r="PHA16" s="405"/>
      <c r="PHB16" s="405"/>
      <c r="PHC16" s="405"/>
      <c r="PHD16" s="405"/>
      <c r="PHE16" s="405"/>
      <c r="PHF16" s="405"/>
      <c r="PHG16" s="405"/>
      <c r="PHH16" s="405"/>
      <c r="PHI16" s="405"/>
      <c r="PHJ16" s="405"/>
      <c r="PHK16" s="405"/>
      <c r="PHL16" s="405"/>
      <c r="PHM16" s="405"/>
      <c r="PHN16" s="405"/>
      <c r="PHO16" s="405"/>
      <c r="PHP16" s="405"/>
      <c r="PHQ16" s="405"/>
      <c r="PHR16" s="405"/>
      <c r="PHS16" s="405"/>
      <c r="PHT16" s="405"/>
      <c r="PHU16" s="405"/>
      <c r="PHV16" s="405"/>
      <c r="PHW16" s="405"/>
      <c r="PHX16" s="405"/>
      <c r="PHY16" s="405"/>
      <c r="PHZ16" s="405"/>
      <c r="PIA16" s="405"/>
      <c r="PIB16" s="405"/>
      <c r="PIC16" s="405"/>
      <c r="PID16" s="405"/>
      <c r="PIE16" s="405"/>
      <c r="PIF16" s="405"/>
      <c r="PIG16" s="405"/>
      <c r="PIH16" s="405"/>
      <c r="PII16" s="405"/>
      <c r="PIJ16" s="405"/>
      <c r="PIK16" s="405"/>
      <c r="PIL16" s="405"/>
      <c r="PIM16" s="405"/>
      <c r="PIN16" s="405"/>
      <c r="PIO16" s="405"/>
      <c r="PIP16" s="405"/>
      <c r="PIQ16" s="405"/>
      <c r="PIR16" s="405"/>
      <c r="PIS16" s="405"/>
      <c r="PIT16" s="405"/>
      <c r="PIU16" s="405"/>
      <c r="PIV16" s="405"/>
      <c r="PIW16" s="405"/>
      <c r="PIX16" s="405"/>
      <c r="PIY16" s="405"/>
      <c r="PIZ16" s="405"/>
      <c r="PJA16" s="405"/>
      <c r="PJB16" s="405"/>
      <c r="PJC16" s="405"/>
      <c r="PJD16" s="405"/>
      <c r="PJE16" s="405"/>
      <c r="PJF16" s="405"/>
      <c r="PJG16" s="405"/>
      <c r="PJH16" s="405"/>
      <c r="PJI16" s="405"/>
      <c r="PJJ16" s="405"/>
      <c r="PJK16" s="405"/>
      <c r="PJL16" s="405"/>
      <c r="PJM16" s="405"/>
      <c r="PJN16" s="405"/>
      <c r="PJO16" s="405"/>
      <c r="PJP16" s="405"/>
      <c r="PJQ16" s="405"/>
      <c r="PJR16" s="405"/>
      <c r="PJS16" s="405"/>
      <c r="PJT16" s="405"/>
      <c r="PJU16" s="405"/>
      <c r="PJV16" s="405"/>
      <c r="PJW16" s="405"/>
      <c r="PJX16" s="405"/>
      <c r="PJY16" s="405"/>
      <c r="PJZ16" s="405"/>
      <c r="PKA16" s="405"/>
      <c r="PKB16" s="405"/>
      <c r="PKC16" s="405"/>
      <c r="PKD16" s="405"/>
      <c r="PKE16" s="405"/>
      <c r="PKF16" s="405"/>
      <c r="PKG16" s="405"/>
      <c r="PKH16" s="405"/>
      <c r="PKI16" s="405"/>
      <c r="PKJ16" s="405"/>
      <c r="PKK16" s="405"/>
      <c r="PKL16" s="405"/>
      <c r="PKM16" s="405"/>
      <c r="PKN16" s="405"/>
      <c r="PKO16" s="405"/>
      <c r="PKP16" s="405"/>
      <c r="PKQ16" s="405"/>
      <c r="PKR16" s="405"/>
      <c r="PKS16" s="405"/>
      <c r="PKT16" s="405"/>
      <c r="PKU16" s="405"/>
      <c r="PKV16" s="405"/>
      <c r="PKW16" s="405"/>
      <c r="PKX16" s="405"/>
      <c r="PKY16" s="405"/>
      <c r="PKZ16" s="405"/>
      <c r="PLA16" s="405"/>
      <c r="PLB16" s="405"/>
      <c r="PLC16" s="405"/>
      <c r="PLD16" s="405"/>
      <c r="PLE16" s="405"/>
      <c r="PLF16" s="405"/>
      <c r="PLG16" s="405"/>
      <c r="PLH16" s="405"/>
      <c r="PLI16" s="405"/>
      <c r="PLJ16" s="405"/>
      <c r="PLK16" s="405"/>
      <c r="PLL16" s="405"/>
      <c r="PLM16" s="405"/>
      <c r="PLN16" s="405"/>
      <c r="PLO16" s="405"/>
      <c r="PLP16" s="405"/>
      <c r="PLQ16" s="405"/>
      <c r="PLR16" s="405"/>
      <c r="PLS16" s="405"/>
      <c r="PLT16" s="405"/>
      <c r="PLU16" s="405"/>
      <c r="PLV16" s="405"/>
      <c r="PLW16" s="405"/>
      <c r="PLX16" s="405"/>
      <c r="PLY16" s="405"/>
      <c r="PLZ16" s="405"/>
      <c r="PMA16" s="405"/>
      <c r="PMB16" s="405"/>
      <c r="PMC16" s="405"/>
      <c r="PMD16" s="405"/>
      <c r="PME16" s="405"/>
      <c r="PMF16" s="405"/>
      <c r="PMG16" s="405"/>
      <c r="PMH16" s="405"/>
      <c r="PMI16" s="405"/>
      <c r="PMJ16" s="405"/>
      <c r="PMK16" s="405"/>
      <c r="PML16" s="405"/>
      <c r="PMM16" s="405"/>
      <c r="PMN16" s="405"/>
      <c r="PMO16" s="405"/>
      <c r="PMP16" s="405"/>
      <c r="PMQ16" s="405"/>
      <c r="PMR16" s="405"/>
      <c r="PMS16" s="405"/>
      <c r="PMT16" s="405"/>
      <c r="PMU16" s="405"/>
      <c r="PMV16" s="405"/>
      <c r="PMW16" s="405"/>
      <c r="PMX16" s="405"/>
      <c r="PMY16" s="405"/>
      <c r="PMZ16" s="405"/>
      <c r="PNA16" s="405"/>
      <c r="PNB16" s="405"/>
      <c r="PNC16" s="405"/>
      <c r="PND16" s="405"/>
      <c r="PNE16" s="405"/>
      <c r="PNF16" s="405"/>
      <c r="PNG16" s="405"/>
      <c r="PNH16" s="405"/>
      <c r="PNI16" s="405"/>
      <c r="PNJ16" s="405"/>
      <c r="PNK16" s="405"/>
      <c r="PNL16" s="405"/>
      <c r="PNM16" s="405"/>
      <c r="PNN16" s="405"/>
      <c r="PNO16" s="405"/>
      <c r="PNP16" s="405"/>
      <c r="PNQ16" s="405"/>
      <c r="PNR16" s="405"/>
      <c r="PNS16" s="405"/>
      <c r="PNT16" s="405"/>
      <c r="PNU16" s="405"/>
      <c r="PNV16" s="405"/>
      <c r="PNW16" s="405"/>
      <c r="PNX16" s="405"/>
      <c r="PNY16" s="405"/>
      <c r="PNZ16" s="405"/>
      <c r="POA16" s="405"/>
      <c r="POB16" s="405"/>
      <c r="POC16" s="405"/>
      <c r="POD16" s="405"/>
      <c r="POE16" s="405"/>
      <c r="POF16" s="405"/>
      <c r="POG16" s="405"/>
      <c r="POH16" s="405"/>
      <c r="POI16" s="405"/>
      <c r="POJ16" s="405"/>
      <c r="POK16" s="405"/>
      <c r="POL16" s="405"/>
      <c r="POM16" s="405"/>
      <c r="PON16" s="405"/>
      <c r="POO16" s="405"/>
      <c r="POP16" s="405"/>
      <c r="POQ16" s="405"/>
      <c r="POR16" s="405"/>
      <c r="POS16" s="405"/>
      <c r="POT16" s="405"/>
      <c r="POU16" s="405"/>
      <c r="POV16" s="405"/>
      <c r="POW16" s="405"/>
      <c r="POX16" s="405"/>
      <c r="POY16" s="405"/>
      <c r="POZ16" s="405"/>
      <c r="PPA16" s="405"/>
      <c r="PPB16" s="405"/>
      <c r="PPC16" s="405"/>
      <c r="PPD16" s="405"/>
      <c r="PPE16" s="405"/>
      <c r="PPF16" s="405"/>
      <c r="PPG16" s="405"/>
      <c r="PPH16" s="405"/>
      <c r="PPI16" s="405"/>
      <c r="PPJ16" s="405"/>
      <c r="PPK16" s="405"/>
      <c r="PPL16" s="405"/>
      <c r="PPM16" s="405"/>
      <c r="PPN16" s="405"/>
      <c r="PPO16" s="405"/>
      <c r="PPP16" s="405"/>
      <c r="PPQ16" s="405"/>
      <c r="PPR16" s="405"/>
      <c r="PPS16" s="405"/>
      <c r="PPT16" s="405"/>
      <c r="PPU16" s="405"/>
      <c r="PPV16" s="405"/>
      <c r="PPW16" s="405"/>
      <c r="PPX16" s="405"/>
      <c r="PPY16" s="405"/>
      <c r="PPZ16" s="405"/>
      <c r="PQA16" s="405"/>
      <c r="PQB16" s="405"/>
      <c r="PQC16" s="405"/>
      <c r="PQD16" s="405"/>
      <c r="PQE16" s="405"/>
      <c r="PQF16" s="405"/>
      <c r="PQG16" s="405"/>
      <c r="PQH16" s="405"/>
      <c r="PQI16" s="405"/>
      <c r="PQJ16" s="405"/>
      <c r="PQK16" s="405"/>
      <c r="PQL16" s="405"/>
      <c r="PQM16" s="405"/>
      <c r="PQN16" s="405"/>
      <c r="PQO16" s="405"/>
      <c r="PQP16" s="405"/>
      <c r="PQQ16" s="405"/>
      <c r="PQR16" s="405"/>
      <c r="PQS16" s="405"/>
      <c r="PQT16" s="405"/>
      <c r="PQU16" s="405"/>
      <c r="PQV16" s="405"/>
      <c r="PQW16" s="405"/>
      <c r="PQX16" s="405"/>
      <c r="PQY16" s="405"/>
      <c r="PQZ16" s="405"/>
      <c r="PRA16" s="405"/>
      <c r="PRB16" s="405"/>
      <c r="PRC16" s="405"/>
      <c r="PRD16" s="405"/>
      <c r="PRE16" s="405"/>
      <c r="PRF16" s="405"/>
      <c r="PRG16" s="405"/>
      <c r="PRH16" s="405"/>
      <c r="PRI16" s="405"/>
      <c r="PRJ16" s="405"/>
      <c r="PRK16" s="405"/>
      <c r="PRL16" s="405"/>
      <c r="PRM16" s="405"/>
      <c r="PRN16" s="405"/>
      <c r="PRO16" s="405"/>
      <c r="PRP16" s="405"/>
      <c r="PRQ16" s="405"/>
      <c r="PRR16" s="405"/>
      <c r="PRS16" s="405"/>
      <c r="PRT16" s="405"/>
      <c r="PRU16" s="405"/>
      <c r="PRV16" s="405"/>
      <c r="PRW16" s="405"/>
      <c r="PRX16" s="405"/>
      <c r="PRY16" s="405"/>
      <c r="PRZ16" s="405"/>
      <c r="PSA16" s="405"/>
      <c r="PSB16" s="405"/>
      <c r="PSC16" s="405"/>
      <c r="PSD16" s="405"/>
      <c r="PSE16" s="405"/>
      <c r="PSF16" s="405"/>
      <c r="PSG16" s="405"/>
      <c r="PSH16" s="405"/>
      <c r="PSI16" s="405"/>
      <c r="PSJ16" s="405"/>
      <c r="PSK16" s="405"/>
      <c r="PSL16" s="405"/>
      <c r="PSM16" s="405"/>
      <c r="PSN16" s="405"/>
      <c r="PSO16" s="405"/>
      <c r="PSP16" s="405"/>
      <c r="PSQ16" s="405"/>
      <c r="PSR16" s="405"/>
      <c r="PSS16" s="405"/>
      <c r="PST16" s="405"/>
      <c r="PSU16" s="405"/>
      <c r="PSV16" s="405"/>
      <c r="PSW16" s="405"/>
      <c r="PSX16" s="405"/>
      <c r="PSY16" s="405"/>
      <c r="PSZ16" s="405"/>
      <c r="PTA16" s="405"/>
      <c r="PTB16" s="405"/>
      <c r="PTC16" s="405"/>
      <c r="PTD16" s="405"/>
      <c r="PTE16" s="405"/>
      <c r="PTF16" s="405"/>
      <c r="PTG16" s="405"/>
      <c r="PTH16" s="405"/>
      <c r="PTI16" s="405"/>
      <c r="PTJ16" s="405"/>
      <c r="PTK16" s="405"/>
      <c r="PTL16" s="405"/>
      <c r="PTM16" s="405"/>
      <c r="PTN16" s="405"/>
      <c r="PTO16" s="405"/>
      <c r="PTP16" s="405"/>
      <c r="PTQ16" s="405"/>
      <c r="PTR16" s="405"/>
      <c r="PTS16" s="405"/>
      <c r="PTT16" s="405"/>
      <c r="PTU16" s="405"/>
      <c r="PTV16" s="405"/>
      <c r="PTW16" s="405"/>
      <c r="PTX16" s="405"/>
      <c r="PTY16" s="405"/>
      <c r="PTZ16" s="405"/>
      <c r="PUA16" s="405"/>
      <c r="PUB16" s="405"/>
      <c r="PUC16" s="405"/>
      <c r="PUD16" s="405"/>
      <c r="PUE16" s="405"/>
      <c r="PUF16" s="405"/>
      <c r="PUG16" s="405"/>
      <c r="PUH16" s="405"/>
      <c r="PUI16" s="405"/>
      <c r="PUJ16" s="405"/>
      <c r="PUK16" s="405"/>
      <c r="PUL16" s="405"/>
      <c r="PUM16" s="405"/>
      <c r="PUN16" s="405"/>
      <c r="PUO16" s="405"/>
      <c r="PUP16" s="405"/>
      <c r="PUQ16" s="405"/>
      <c r="PUR16" s="405"/>
      <c r="PUS16" s="405"/>
      <c r="PUT16" s="405"/>
      <c r="PUU16" s="405"/>
      <c r="PUV16" s="405"/>
      <c r="PUW16" s="405"/>
      <c r="PUX16" s="405"/>
      <c r="PUY16" s="405"/>
      <c r="PUZ16" s="405"/>
      <c r="PVA16" s="405"/>
      <c r="PVB16" s="405"/>
      <c r="PVC16" s="405"/>
      <c r="PVD16" s="405"/>
      <c r="PVE16" s="405"/>
      <c r="PVF16" s="405"/>
      <c r="PVG16" s="405"/>
      <c r="PVH16" s="405"/>
      <c r="PVI16" s="405"/>
      <c r="PVJ16" s="405"/>
      <c r="PVK16" s="405"/>
      <c r="PVL16" s="405"/>
      <c r="PVM16" s="405"/>
      <c r="PVN16" s="405"/>
      <c r="PVO16" s="405"/>
      <c r="PVP16" s="405"/>
      <c r="PVQ16" s="405"/>
      <c r="PVR16" s="405"/>
      <c r="PVS16" s="405"/>
      <c r="PVT16" s="405"/>
      <c r="PVU16" s="405"/>
      <c r="PVV16" s="405"/>
      <c r="PVW16" s="405"/>
      <c r="PVX16" s="405"/>
      <c r="PVY16" s="405"/>
      <c r="PVZ16" s="405"/>
      <c r="PWA16" s="405"/>
      <c r="PWB16" s="405"/>
      <c r="PWC16" s="405"/>
      <c r="PWD16" s="405"/>
      <c r="PWE16" s="405"/>
      <c r="PWF16" s="405"/>
      <c r="PWG16" s="405"/>
      <c r="PWH16" s="405"/>
      <c r="PWI16" s="405"/>
      <c r="PWJ16" s="405"/>
      <c r="PWK16" s="405"/>
      <c r="PWL16" s="405"/>
      <c r="PWM16" s="405"/>
      <c r="PWN16" s="405"/>
      <c r="PWO16" s="405"/>
      <c r="PWP16" s="405"/>
      <c r="PWQ16" s="405"/>
      <c r="PWR16" s="405"/>
      <c r="PWS16" s="405"/>
      <c r="PWT16" s="405"/>
      <c r="PWU16" s="405"/>
      <c r="PWV16" s="405"/>
      <c r="PWW16" s="405"/>
      <c r="PWX16" s="405"/>
      <c r="PWY16" s="405"/>
      <c r="PWZ16" s="405"/>
      <c r="PXA16" s="405"/>
      <c r="PXB16" s="405"/>
      <c r="PXC16" s="405"/>
      <c r="PXD16" s="405"/>
      <c r="PXE16" s="405"/>
      <c r="PXF16" s="405"/>
      <c r="PXG16" s="405"/>
      <c r="PXH16" s="405"/>
      <c r="PXI16" s="405"/>
      <c r="PXJ16" s="405"/>
      <c r="PXK16" s="405"/>
      <c r="PXL16" s="405"/>
      <c r="PXM16" s="405"/>
      <c r="PXN16" s="405"/>
      <c r="PXO16" s="405"/>
      <c r="PXP16" s="405"/>
      <c r="PXQ16" s="405"/>
      <c r="PXR16" s="405"/>
      <c r="PXS16" s="405"/>
      <c r="PXT16" s="405"/>
      <c r="PXU16" s="405"/>
      <c r="PXV16" s="405"/>
      <c r="PXW16" s="405"/>
      <c r="PXX16" s="405"/>
      <c r="PXY16" s="405"/>
      <c r="PXZ16" s="405"/>
      <c r="PYA16" s="405"/>
      <c r="PYB16" s="405"/>
      <c r="PYC16" s="405"/>
      <c r="PYD16" s="405"/>
      <c r="PYE16" s="405"/>
      <c r="PYF16" s="405"/>
      <c r="PYG16" s="405"/>
      <c r="PYH16" s="405"/>
      <c r="PYI16" s="405"/>
      <c r="PYJ16" s="405"/>
      <c r="PYK16" s="405"/>
      <c r="PYL16" s="405"/>
      <c r="PYM16" s="405"/>
      <c r="PYN16" s="405"/>
      <c r="PYO16" s="405"/>
      <c r="PYP16" s="405"/>
      <c r="PYQ16" s="405"/>
      <c r="PYR16" s="405"/>
      <c r="PYS16" s="405"/>
      <c r="PYT16" s="405"/>
      <c r="PYU16" s="405"/>
      <c r="PYV16" s="405"/>
      <c r="PYW16" s="405"/>
      <c r="PYX16" s="405"/>
      <c r="PYY16" s="405"/>
      <c r="PYZ16" s="405"/>
      <c r="PZA16" s="405"/>
      <c r="PZB16" s="405"/>
      <c r="PZC16" s="405"/>
      <c r="PZD16" s="405"/>
      <c r="PZE16" s="405"/>
      <c r="PZF16" s="405"/>
      <c r="PZG16" s="405"/>
      <c r="PZH16" s="405"/>
      <c r="PZI16" s="405"/>
      <c r="PZJ16" s="405"/>
      <c r="PZK16" s="405"/>
      <c r="PZL16" s="405"/>
      <c r="PZM16" s="405"/>
      <c r="PZN16" s="405"/>
      <c r="PZO16" s="405"/>
      <c r="PZP16" s="405"/>
      <c r="PZQ16" s="405"/>
      <c r="PZR16" s="405"/>
      <c r="PZS16" s="405"/>
      <c r="PZT16" s="405"/>
      <c r="PZU16" s="405"/>
      <c r="PZV16" s="405"/>
      <c r="PZW16" s="405"/>
      <c r="PZX16" s="405"/>
      <c r="PZY16" s="405"/>
      <c r="PZZ16" s="405"/>
      <c r="QAA16" s="405"/>
      <c r="QAB16" s="405"/>
      <c r="QAC16" s="405"/>
      <c r="QAD16" s="405"/>
      <c r="QAE16" s="405"/>
      <c r="QAF16" s="405"/>
      <c r="QAG16" s="405"/>
      <c r="QAH16" s="405"/>
      <c r="QAI16" s="405"/>
      <c r="QAJ16" s="405"/>
      <c r="QAK16" s="405"/>
      <c r="QAL16" s="405"/>
      <c r="QAM16" s="405"/>
      <c r="QAN16" s="405"/>
      <c r="QAO16" s="405"/>
      <c r="QAP16" s="405"/>
      <c r="QAQ16" s="405"/>
      <c r="QAR16" s="405"/>
      <c r="QAS16" s="405"/>
      <c r="QAT16" s="405"/>
      <c r="QAU16" s="405"/>
      <c r="QAV16" s="405"/>
      <c r="QAW16" s="405"/>
      <c r="QAX16" s="405"/>
      <c r="QAY16" s="405"/>
      <c r="QAZ16" s="405"/>
      <c r="QBA16" s="405"/>
      <c r="QBB16" s="405"/>
      <c r="QBC16" s="405"/>
      <c r="QBD16" s="405"/>
      <c r="QBE16" s="405"/>
      <c r="QBF16" s="405"/>
      <c r="QBG16" s="405"/>
      <c r="QBH16" s="405"/>
      <c r="QBI16" s="405"/>
      <c r="QBJ16" s="405"/>
      <c r="QBK16" s="405"/>
      <c r="QBL16" s="405"/>
      <c r="QBM16" s="405"/>
      <c r="QBN16" s="405"/>
      <c r="QBO16" s="405"/>
      <c r="QBP16" s="405"/>
      <c r="QBQ16" s="405"/>
      <c r="QBR16" s="405"/>
      <c r="QBS16" s="405"/>
      <c r="QBT16" s="405"/>
      <c r="QBU16" s="405"/>
      <c r="QBV16" s="405"/>
      <c r="QBW16" s="405"/>
      <c r="QBX16" s="405"/>
      <c r="QBY16" s="405"/>
      <c r="QBZ16" s="405"/>
      <c r="QCA16" s="405"/>
      <c r="QCB16" s="405"/>
      <c r="QCC16" s="405"/>
      <c r="QCD16" s="405"/>
      <c r="QCE16" s="405"/>
      <c r="QCF16" s="405"/>
      <c r="QCG16" s="405"/>
      <c r="QCH16" s="405"/>
      <c r="QCI16" s="405"/>
      <c r="QCJ16" s="405"/>
      <c r="QCK16" s="405"/>
      <c r="QCL16" s="405"/>
      <c r="QCM16" s="405"/>
      <c r="QCN16" s="405"/>
      <c r="QCO16" s="405"/>
      <c r="QCP16" s="405"/>
      <c r="QCQ16" s="405"/>
      <c r="QCR16" s="405"/>
      <c r="QCS16" s="405"/>
      <c r="QCT16" s="405"/>
      <c r="QCU16" s="405"/>
      <c r="QCV16" s="405"/>
      <c r="QCW16" s="405"/>
      <c r="QCX16" s="405"/>
      <c r="QCY16" s="405"/>
      <c r="QCZ16" s="405"/>
      <c r="QDA16" s="405"/>
      <c r="QDB16" s="405"/>
      <c r="QDC16" s="405"/>
      <c r="QDD16" s="405"/>
      <c r="QDE16" s="405"/>
      <c r="QDF16" s="405"/>
      <c r="QDG16" s="405"/>
      <c r="QDH16" s="405"/>
      <c r="QDI16" s="405"/>
      <c r="QDJ16" s="405"/>
      <c r="QDK16" s="405"/>
      <c r="QDL16" s="405"/>
      <c r="QDM16" s="405"/>
      <c r="QDN16" s="405"/>
      <c r="QDO16" s="405"/>
      <c r="QDP16" s="405"/>
      <c r="QDQ16" s="405"/>
      <c r="QDR16" s="405"/>
      <c r="QDS16" s="405"/>
      <c r="QDT16" s="405"/>
      <c r="QDU16" s="405"/>
      <c r="QDV16" s="405"/>
      <c r="QDW16" s="405"/>
      <c r="QDX16" s="405"/>
      <c r="QDY16" s="405"/>
      <c r="QDZ16" s="405"/>
      <c r="QEA16" s="405"/>
      <c r="QEB16" s="405"/>
      <c r="QEC16" s="405"/>
      <c r="QED16" s="405"/>
      <c r="QEE16" s="405"/>
      <c r="QEF16" s="405"/>
      <c r="QEG16" s="405"/>
      <c r="QEH16" s="405"/>
      <c r="QEI16" s="405"/>
      <c r="QEJ16" s="405"/>
      <c r="QEK16" s="405"/>
      <c r="QEL16" s="405"/>
      <c r="QEM16" s="405"/>
      <c r="QEN16" s="405"/>
      <c r="QEO16" s="405"/>
      <c r="QEP16" s="405"/>
      <c r="QEQ16" s="405"/>
      <c r="QER16" s="405"/>
      <c r="QES16" s="405"/>
      <c r="QET16" s="405"/>
      <c r="QEU16" s="405"/>
      <c r="QEV16" s="405"/>
      <c r="QEW16" s="405"/>
      <c r="QEX16" s="405"/>
      <c r="QEY16" s="405"/>
      <c r="QEZ16" s="405"/>
      <c r="QFA16" s="405"/>
      <c r="QFB16" s="405"/>
      <c r="QFC16" s="405"/>
      <c r="QFD16" s="405"/>
      <c r="QFE16" s="405"/>
      <c r="QFF16" s="405"/>
      <c r="QFG16" s="405"/>
      <c r="QFH16" s="405"/>
      <c r="QFI16" s="405"/>
      <c r="QFJ16" s="405"/>
      <c r="QFK16" s="405"/>
      <c r="QFL16" s="405"/>
      <c r="QFM16" s="405"/>
      <c r="QFN16" s="405"/>
      <c r="QFO16" s="405"/>
      <c r="QFP16" s="405"/>
      <c r="QFQ16" s="405"/>
      <c r="QFR16" s="405"/>
      <c r="QFS16" s="405"/>
      <c r="QFT16" s="405"/>
      <c r="QFU16" s="405"/>
      <c r="QFV16" s="405"/>
      <c r="QFW16" s="405"/>
      <c r="QFX16" s="405"/>
      <c r="QFY16" s="405"/>
      <c r="QFZ16" s="405"/>
      <c r="QGA16" s="405"/>
      <c r="QGB16" s="405"/>
      <c r="QGC16" s="405"/>
      <c r="QGD16" s="405"/>
      <c r="QGE16" s="405"/>
      <c r="QGF16" s="405"/>
      <c r="QGG16" s="405"/>
      <c r="QGH16" s="405"/>
      <c r="QGI16" s="405"/>
      <c r="QGJ16" s="405"/>
      <c r="QGK16" s="405"/>
      <c r="QGL16" s="405"/>
      <c r="QGM16" s="405"/>
      <c r="QGN16" s="405"/>
      <c r="QGO16" s="405"/>
      <c r="QGP16" s="405"/>
      <c r="QGQ16" s="405"/>
      <c r="QGR16" s="405"/>
      <c r="QGS16" s="405"/>
      <c r="QGT16" s="405"/>
      <c r="QGU16" s="405"/>
      <c r="QGV16" s="405"/>
      <c r="QGW16" s="405"/>
      <c r="QGX16" s="405"/>
      <c r="QGY16" s="405"/>
      <c r="QGZ16" s="405"/>
      <c r="QHA16" s="405"/>
      <c r="QHB16" s="405"/>
      <c r="QHC16" s="405"/>
      <c r="QHD16" s="405"/>
      <c r="QHE16" s="405"/>
      <c r="QHF16" s="405"/>
      <c r="QHG16" s="405"/>
      <c r="QHH16" s="405"/>
      <c r="QHI16" s="405"/>
      <c r="QHJ16" s="405"/>
      <c r="QHK16" s="405"/>
      <c r="QHL16" s="405"/>
      <c r="QHM16" s="405"/>
      <c r="QHN16" s="405"/>
      <c r="QHO16" s="405"/>
      <c r="QHP16" s="405"/>
      <c r="QHQ16" s="405"/>
      <c r="QHR16" s="405"/>
      <c r="QHS16" s="405"/>
      <c r="QHT16" s="405"/>
      <c r="QHU16" s="405"/>
      <c r="QHV16" s="405"/>
      <c r="QHW16" s="405"/>
      <c r="QHX16" s="405"/>
      <c r="QHY16" s="405"/>
      <c r="QHZ16" s="405"/>
      <c r="QIA16" s="405"/>
      <c r="QIB16" s="405"/>
      <c r="QIC16" s="405"/>
      <c r="QID16" s="405"/>
      <c r="QIE16" s="405"/>
      <c r="QIF16" s="405"/>
      <c r="QIG16" s="405"/>
      <c r="QIH16" s="405"/>
      <c r="QII16" s="405"/>
      <c r="QIJ16" s="405"/>
      <c r="QIK16" s="405"/>
      <c r="QIL16" s="405"/>
      <c r="QIM16" s="405"/>
      <c r="QIN16" s="405"/>
      <c r="QIO16" s="405"/>
      <c r="QIP16" s="405"/>
      <c r="QIQ16" s="405"/>
      <c r="QIR16" s="405"/>
      <c r="QIS16" s="405"/>
      <c r="QIT16" s="405"/>
      <c r="QIU16" s="405"/>
      <c r="QIV16" s="405"/>
      <c r="QIW16" s="405"/>
      <c r="QIX16" s="405"/>
      <c r="QIY16" s="405"/>
      <c r="QIZ16" s="405"/>
      <c r="QJA16" s="405"/>
      <c r="QJB16" s="405"/>
      <c r="QJC16" s="405"/>
      <c r="QJD16" s="405"/>
      <c r="QJE16" s="405"/>
      <c r="QJF16" s="405"/>
      <c r="QJG16" s="405"/>
      <c r="QJH16" s="405"/>
      <c r="QJI16" s="405"/>
      <c r="QJJ16" s="405"/>
      <c r="QJK16" s="405"/>
      <c r="QJL16" s="405"/>
      <c r="QJM16" s="405"/>
      <c r="QJN16" s="405"/>
      <c r="QJO16" s="405"/>
      <c r="QJP16" s="405"/>
      <c r="QJQ16" s="405"/>
      <c r="QJR16" s="405"/>
      <c r="QJS16" s="405"/>
      <c r="QJT16" s="405"/>
      <c r="QJU16" s="405"/>
      <c r="QJV16" s="405"/>
      <c r="QJW16" s="405"/>
      <c r="QJX16" s="405"/>
      <c r="QJY16" s="405"/>
      <c r="QJZ16" s="405"/>
      <c r="QKA16" s="405"/>
      <c r="QKB16" s="405"/>
      <c r="QKC16" s="405"/>
      <c r="QKD16" s="405"/>
      <c r="QKE16" s="405"/>
      <c r="QKF16" s="405"/>
      <c r="QKG16" s="405"/>
      <c r="QKH16" s="405"/>
      <c r="QKI16" s="405"/>
      <c r="QKJ16" s="405"/>
      <c r="QKK16" s="405"/>
      <c r="QKL16" s="405"/>
      <c r="QKM16" s="405"/>
      <c r="QKN16" s="405"/>
      <c r="QKO16" s="405"/>
      <c r="QKP16" s="405"/>
      <c r="QKQ16" s="405"/>
      <c r="QKR16" s="405"/>
      <c r="QKS16" s="405"/>
      <c r="QKT16" s="405"/>
      <c r="QKU16" s="405"/>
      <c r="QKV16" s="405"/>
      <c r="QKW16" s="405"/>
      <c r="QKX16" s="405"/>
      <c r="QKY16" s="405"/>
      <c r="QKZ16" s="405"/>
      <c r="QLA16" s="405"/>
      <c r="QLB16" s="405"/>
      <c r="QLC16" s="405"/>
      <c r="QLD16" s="405"/>
      <c r="QLE16" s="405"/>
      <c r="QLF16" s="405"/>
      <c r="QLG16" s="405"/>
      <c r="QLH16" s="405"/>
      <c r="QLI16" s="405"/>
      <c r="QLJ16" s="405"/>
      <c r="QLK16" s="405"/>
      <c r="QLL16" s="405"/>
      <c r="QLM16" s="405"/>
      <c r="QLN16" s="405"/>
      <c r="QLO16" s="405"/>
      <c r="QLP16" s="405"/>
      <c r="QLQ16" s="405"/>
      <c r="QLR16" s="405"/>
      <c r="QLS16" s="405"/>
      <c r="QLT16" s="405"/>
      <c r="QLU16" s="405"/>
      <c r="QLV16" s="405"/>
      <c r="QLW16" s="405"/>
      <c r="QLX16" s="405"/>
      <c r="QLY16" s="405"/>
      <c r="QLZ16" s="405"/>
      <c r="QMA16" s="405"/>
      <c r="QMB16" s="405"/>
      <c r="QMC16" s="405"/>
      <c r="QMD16" s="405"/>
      <c r="QME16" s="405"/>
      <c r="QMF16" s="405"/>
      <c r="QMG16" s="405"/>
      <c r="QMH16" s="405"/>
      <c r="QMI16" s="405"/>
      <c r="QMJ16" s="405"/>
      <c r="QMK16" s="405"/>
      <c r="QML16" s="405"/>
      <c r="QMM16" s="405"/>
      <c r="QMN16" s="405"/>
      <c r="QMO16" s="405"/>
      <c r="QMP16" s="405"/>
      <c r="QMQ16" s="405"/>
      <c r="QMR16" s="405"/>
      <c r="QMS16" s="405"/>
      <c r="QMT16" s="405"/>
      <c r="QMU16" s="405"/>
      <c r="QMV16" s="405"/>
      <c r="QMW16" s="405"/>
      <c r="QMX16" s="405"/>
      <c r="QMY16" s="405"/>
      <c r="QMZ16" s="405"/>
      <c r="QNA16" s="405"/>
      <c r="QNB16" s="405"/>
      <c r="QNC16" s="405"/>
      <c r="QND16" s="405"/>
      <c r="QNE16" s="405"/>
      <c r="QNF16" s="405"/>
      <c r="QNG16" s="405"/>
      <c r="QNH16" s="405"/>
      <c r="QNI16" s="405"/>
      <c r="QNJ16" s="405"/>
      <c r="QNK16" s="405"/>
      <c r="QNL16" s="405"/>
      <c r="QNM16" s="405"/>
      <c r="QNN16" s="405"/>
      <c r="QNO16" s="405"/>
      <c r="QNP16" s="405"/>
      <c r="QNQ16" s="405"/>
      <c r="QNR16" s="405"/>
      <c r="QNS16" s="405"/>
      <c r="QNT16" s="405"/>
      <c r="QNU16" s="405"/>
      <c r="QNV16" s="405"/>
      <c r="QNW16" s="405"/>
      <c r="QNX16" s="405"/>
      <c r="QNY16" s="405"/>
      <c r="QNZ16" s="405"/>
      <c r="QOA16" s="405"/>
      <c r="QOB16" s="405"/>
      <c r="QOC16" s="405"/>
      <c r="QOD16" s="405"/>
      <c r="QOE16" s="405"/>
      <c r="QOF16" s="405"/>
      <c r="QOG16" s="405"/>
      <c r="QOH16" s="405"/>
      <c r="QOI16" s="405"/>
      <c r="QOJ16" s="405"/>
      <c r="QOK16" s="405"/>
      <c r="QOL16" s="405"/>
      <c r="QOM16" s="405"/>
      <c r="QON16" s="405"/>
      <c r="QOO16" s="405"/>
      <c r="QOP16" s="405"/>
      <c r="QOQ16" s="405"/>
      <c r="QOR16" s="405"/>
      <c r="QOS16" s="405"/>
      <c r="QOT16" s="405"/>
      <c r="QOU16" s="405"/>
      <c r="QOV16" s="405"/>
      <c r="QOW16" s="405"/>
      <c r="QOX16" s="405"/>
      <c r="QOY16" s="405"/>
      <c r="QOZ16" s="405"/>
      <c r="QPA16" s="405"/>
      <c r="QPB16" s="405"/>
      <c r="QPC16" s="405"/>
      <c r="QPD16" s="405"/>
      <c r="QPE16" s="405"/>
      <c r="QPF16" s="405"/>
      <c r="QPG16" s="405"/>
      <c r="QPH16" s="405"/>
      <c r="QPI16" s="405"/>
      <c r="QPJ16" s="405"/>
      <c r="QPK16" s="405"/>
      <c r="QPL16" s="405"/>
      <c r="QPM16" s="405"/>
      <c r="QPN16" s="405"/>
      <c r="QPO16" s="405"/>
      <c r="QPP16" s="405"/>
      <c r="QPQ16" s="405"/>
      <c r="QPR16" s="405"/>
      <c r="QPS16" s="405"/>
      <c r="QPT16" s="405"/>
      <c r="QPU16" s="405"/>
      <c r="QPV16" s="405"/>
      <c r="QPW16" s="405"/>
      <c r="QPX16" s="405"/>
      <c r="QPY16" s="405"/>
      <c r="QPZ16" s="405"/>
      <c r="QQA16" s="405"/>
      <c r="QQB16" s="405"/>
      <c r="QQC16" s="405"/>
      <c r="QQD16" s="405"/>
      <c r="QQE16" s="405"/>
      <c r="QQF16" s="405"/>
      <c r="QQG16" s="405"/>
      <c r="QQH16" s="405"/>
      <c r="QQI16" s="405"/>
      <c r="QQJ16" s="405"/>
      <c r="QQK16" s="405"/>
      <c r="QQL16" s="405"/>
      <c r="QQM16" s="405"/>
      <c r="QQN16" s="405"/>
      <c r="QQO16" s="405"/>
      <c r="QQP16" s="405"/>
      <c r="QQQ16" s="405"/>
      <c r="QQR16" s="405"/>
      <c r="QQS16" s="405"/>
      <c r="QQT16" s="405"/>
      <c r="QQU16" s="405"/>
      <c r="QQV16" s="405"/>
      <c r="QQW16" s="405"/>
      <c r="QQX16" s="405"/>
      <c r="QQY16" s="405"/>
      <c r="QQZ16" s="405"/>
      <c r="QRA16" s="405"/>
      <c r="QRB16" s="405"/>
      <c r="QRC16" s="405"/>
      <c r="QRD16" s="405"/>
      <c r="QRE16" s="405"/>
      <c r="QRF16" s="405"/>
      <c r="QRG16" s="405"/>
      <c r="QRH16" s="405"/>
      <c r="QRI16" s="405"/>
      <c r="QRJ16" s="405"/>
      <c r="QRK16" s="405"/>
      <c r="QRL16" s="405"/>
      <c r="QRM16" s="405"/>
      <c r="QRN16" s="405"/>
      <c r="QRO16" s="405"/>
      <c r="QRP16" s="405"/>
      <c r="QRQ16" s="405"/>
      <c r="QRR16" s="405"/>
      <c r="QRS16" s="405"/>
      <c r="QRT16" s="405"/>
      <c r="QRU16" s="405"/>
      <c r="QRV16" s="405"/>
      <c r="QRW16" s="405"/>
      <c r="QRX16" s="405"/>
      <c r="QRY16" s="405"/>
      <c r="QRZ16" s="405"/>
      <c r="QSA16" s="405"/>
      <c r="QSB16" s="405"/>
      <c r="QSC16" s="405"/>
      <c r="QSD16" s="405"/>
      <c r="QSE16" s="405"/>
      <c r="QSF16" s="405"/>
      <c r="QSG16" s="405"/>
      <c r="QSH16" s="405"/>
      <c r="QSI16" s="405"/>
      <c r="QSJ16" s="405"/>
      <c r="QSK16" s="405"/>
      <c r="QSL16" s="405"/>
      <c r="QSM16" s="405"/>
      <c r="QSN16" s="405"/>
      <c r="QSO16" s="405"/>
      <c r="QSP16" s="405"/>
      <c r="QSQ16" s="405"/>
      <c r="QSR16" s="405"/>
      <c r="QSS16" s="405"/>
      <c r="QST16" s="405"/>
      <c r="QSU16" s="405"/>
      <c r="QSV16" s="405"/>
      <c r="QSW16" s="405"/>
      <c r="QSX16" s="405"/>
      <c r="QSY16" s="405"/>
      <c r="QSZ16" s="405"/>
      <c r="QTA16" s="405"/>
      <c r="QTB16" s="405"/>
      <c r="QTC16" s="405"/>
      <c r="QTD16" s="405"/>
      <c r="QTE16" s="405"/>
      <c r="QTF16" s="405"/>
      <c r="QTG16" s="405"/>
      <c r="QTH16" s="405"/>
      <c r="QTI16" s="405"/>
      <c r="QTJ16" s="405"/>
      <c r="QTK16" s="405"/>
      <c r="QTL16" s="405"/>
      <c r="QTM16" s="405"/>
      <c r="QTN16" s="405"/>
      <c r="QTO16" s="405"/>
      <c r="QTP16" s="405"/>
      <c r="QTQ16" s="405"/>
      <c r="QTR16" s="405"/>
      <c r="QTS16" s="405"/>
      <c r="QTT16" s="405"/>
      <c r="QTU16" s="405"/>
      <c r="QTV16" s="405"/>
      <c r="QTW16" s="405"/>
      <c r="QTX16" s="405"/>
      <c r="QTY16" s="405"/>
      <c r="QTZ16" s="405"/>
      <c r="QUA16" s="405"/>
      <c r="QUB16" s="405"/>
      <c r="QUC16" s="405"/>
      <c r="QUD16" s="405"/>
      <c r="QUE16" s="405"/>
      <c r="QUF16" s="405"/>
      <c r="QUG16" s="405"/>
      <c r="QUH16" s="405"/>
      <c r="QUI16" s="405"/>
      <c r="QUJ16" s="405"/>
      <c r="QUK16" s="405"/>
      <c r="QUL16" s="405"/>
      <c r="QUM16" s="405"/>
      <c r="QUN16" s="405"/>
      <c r="QUO16" s="405"/>
      <c r="QUP16" s="405"/>
      <c r="QUQ16" s="405"/>
      <c r="QUR16" s="405"/>
      <c r="QUS16" s="405"/>
      <c r="QUT16" s="405"/>
      <c r="QUU16" s="405"/>
      <c r="QUV16" s="405"/>
      <c r="QUW16" s="405"/>
      <c r="QUX16" s="405"/>
      <c r="QUY16" s="405"/>
      <c r="QUZ16" s="405"/>
      <c r="QVA16" s="405"/>
      <c r="QVB16" s="405"/>
      <c r="QVC16" s="405"/>
      <c r="QVD16" s="405"/>
      <c r="QVE16" s="405"/>
      <c r="QVF16" s="405"/>
      <c r="QVG16" s="405"/>
      <c r="QVH16" s="405"/>
      <c r="QVI16" s="405"/>
      <c r="QVJ16" s="405"/>
      <c r="QVK16" s="405"/>
      <c r="QVL16" s="405"/>
      <c r="QVM16" s="405"/>
      <c r="QVN16" s="405"/>
      <c r="QVO16" s="405"/>
      <c r="QVP16" s="405"/>
      <c r="QVQ16" s="405"/>
      <c r="QVR16" s="405"/>
      <c r="QVS16" s="405"/>
      <c r="QVT16" s="405"/>
      <c r="QVU16" s="405"/>
      <c r="QVV16" s="405"/>
      <c r="QVW16" s="405"/>
      <c r="QVX16" s="405"/>
      <c r="QVY16" s="405"/>
      <c r="QVZ16" s="405"/>
      <c r="QWA16" s="405"/>
      <c r="QWB16" s="405"/>
      <c r="QWC16" s="405"/>
      <c r="QWD16" s="405"/>
      <c r="QWE16" s="405"/>
      <c r="QWF16" s="405"/>
      <c r="QWG16" s="405"/>
      <c r="QWH16" s="405"/>
      <c r="QWI16" s="405"/>
      <c r="QWJ16" s="405"/>
      <c r="QWK16" s="405"/>
      <c r="QWL16" s="405"/>
      <c r="QWM16" s="405"/>
      <c r="QWN16" s="405"/>
      <c r="QWO16" s="405"/>
      <c r="QWP16" s="405"/>
      <c r="QWQ16" s="405"/>
      <c r="QWR16" s="405"/>
      <c r="QWS16" s="405"/>
      <c r="QWT16" s="405"/>
      <c r="QWU16" s="405"/>
      <c r="QWV16" s="405"/>
      <c r="QWW16" s="405"/>
      <c r="QWX16" s="405"/>
      <c r="QWY16" s="405"/>
      <c r="QWZ16" s="405"/>
      <c r="QXA16" s="405"/>
      <c r="QXB16" s="405"/>
      <c r="QXC16" s="405"/>
      <c r="QXD16" s="405"/>
      <c r="QXE16" s="405"/>
      <c r="QXF16" s="405"/>
      <c r="QXG16" s="405"/>
      <c r="QXH16" s="405"/>
      <c r="QXI16" s="405"/>
      <c r="QXJ16" s="405"/>
      <c r="QXK16" s="405"/>
      <c r="QXL16" s="405"/>
      <c r="QXM16" s="405"/>
      <c r="QXN16" s="405"/>
      <c r="QXO16" s="405"/>
      <c r="QXP16" s="405"/>
      <c r="QXQ16" s="405"/>
      <c r="QXR16" s="405"/>
      <c r="QXS16" s="405"/>
      <c r="QXT16" s="405"/>
      <c r="QXU16" s="405"/>
      <c r="QXV16" s="405"/>
      <c r="QXW16" s="405"/>
      <c r="QXX16" s="405"/>
      <c r="QXY16" s="405"/>
      <c r="QXZ16" s="405"/>
      <c r="QYA16" s="405"/>
      <c r="QYB16" s="405"/>
      <c r="QYC16" s="405"/>
      <c r="QYD16" s="405"/>
      <c r="QYE16" s="405"/>
      <c r="QYF16" s="405"/>
      <c r="QYG16" s="405"/>
      <c r="QYH16" s="405"/>
      <c r="QYI16" s="405"/>
      <c r="QYJ16" s="405"/>
      <c r="QYK16" s="405"/>
      <c r="QYL16" s="405"/>
      <c r="QYM16" s="405"/>
      <c r="QYN16" s="405"/>
      <c r="QYO16" s="405"/>
      <c r="QYP16" s="405"/>
      <c r="QYQ16" s="405"/>
      <c r="QYR16" s="405"/>
      <c r="QYS16" s="405"/>
      <c r="QYT16" s="405"/>
      <c r="QYU16" s="405"/>
      <c r="QYV16" s="405"/>
      <c r="QYW16" s="405"/>
      <c r="QYX16" s="405"/>
      <c r="QYY16" s="405"/>
      <c r="QYZ16" s="405"/>
      <c r="QZA16" s="405"/>
      <c r="QZB16" s="405"/>
      <c r="QZC16" s="405"/>
      <c r="QZD16" s="405"/>
      <c r="QZE16" s="405"/>
      <c r="QZF16" s="405"/>
      <c r="QZG16" s="405"/>
      <c r="QZH16" s="405"/>
      <c r="QZI16" s="405"/>
      <c r="QZJ16" s="405"/>
      <c r="QZK16" s="405"/>
      <c r="QZL16" s="405"/>
      <c r="QZM16" s="405"/>
      <c r="QZN16" s="405"/>
      <c r="QZO16" s="405"/>
      <c r="QZP16" s="405"/>
      <c r="QZQ16" s="405"/>
      <c r="QZR16" s="405"/>
      <c r="QZS16" s="405"/>
      <c r="QZT16" s="405"/>
      <c r="QZU16" s="405"/>
      <c r="QZV16" s="405"/>
      <c r="QZW16" s="405"/>
      <c r="QZX16" s="405"/>
      <c r="QZY16" s="405"/>
      <c r="QZZ16" s="405"/>
      <c r="RAA16" s="405"/>
      <c r="RAB16" s="405"/>
      <c r="RAC16" s="405"/>
      <c r="RAD16" s="405"/>
      <c r="RAE16" s="405"/>
      <c r="RAF16" s="405"/>
      <c r="RAG16" s="405"/>
      <c r="RAH16" s="405"/>
      <c r="RAI16" s="405"/>
      <c r="RAJ16" s="405"/>
      <c r="RAK16" s="405"/>
      <c r="RAL16" s="405"/>
      <c r="RAM16" s="405"/>
      <c r="RAN16" s="405"/>
      <c r="RAO16" s="405"/>
      <c r="RAP16" s="405"/>
      <c r="RAQ16" s="405"/>
      <c r="RAR16" s="405"/>
      <c r="RAS16" s="405"/>
      <c r="RAT16" s="405"/>
      <c r="RAU16" s="405"/>
      <c r="RAV16" s="405"/>
      <c r="RAW16" s="405"/>
      <c r="RAX16" s="405"/>
      <c r="RAY16" s="405"/>
      <c r="RAZ16" s="405"/>
      <c r="RBA16" s="405"/>
      <c r="RBB16" s="405"/>
      <c r="RBC16" s="405"/>
      <c r="RBD16" s="405"/>
      <c r="RBE16" s="405"/>
      <c r="RBF16" s="405"/>
      <c r="RBG16" s="405"/>
      <c r="RBH16" s="405"/>
      <c r="RBI16" s="405"/>
      <c r="RBJ16" s="405"/>
      <c r="RBK16" s="405"/>
      <c r="RBL16" s="405"/>
      <c r="RBM16" s="405"/>
      <c r="RBN16" s="405"/>
      <c r="RBO16" s="405"/>
      <c r="RBP16" s="405"/>
      <c r="RBQ16" s="405"/>
      <c r="RBR16" s="405"/>
      <c r="RBS16" s="405"/>
      <c r="RBT16" s="405"/>
      <c r="RBU16" s="405"/>
      <c r="RBV16" s="405"/>
      <c r="RBW16" s="405"/>
      <c r="RBX16" s="405"/>
      <c r="RBY16" s="405"/>
      <c r="RBZ16" s="405"/>
      <c r="RCA16" s="405"/>
      <c r="RCB16" s="405"/>
      <c r="RCC16" s="405"/>
      <c r="RCD16" s="405"/>
      <c r="RCE16" s="405"/>
      <c r="RCF16" s="405"/>
      <c r="RCG16" s="405"/>
      <c r="RCH16" s="405"/>
      <c r="RCI16" s="405"/>
      <c r="RCJ16" s="405"/>
      <c r="RCK16" s="405"/>
      <c r="RCL16" s="405"/>
      <c r="RCM16" s="405"/>
      <c r="RCN16" s="405"/>
      <c r="RCO16" s="405"/>
      <c r="RCP16" s="405"/>
      <c r="RCQ16" s="405"/>
      <c r="RCR16" s="405"/>
      <c r="RCS16" s="405"/>
      <c r="RCT16" s="405"/>
      <c r="RCU16" s="405"/>
      <c r="RCV16" s="405"/>
      <c r="RCW16" s="405"/>
      <c r="RCX16" s="405"/>
      <c r="RCY16" s="405"/>
      <c r="RCZ16" s="405"/>
      <c r="RDA16" s="405"/>
      <c r="RDB16" s="405"/>
      <c r="RDC16" s="405"/>
      <c r="RDD16" s="405"/>
      <c r="RDE16" s="405"/>
      <c r="RDF16" s="405"/>
      <c r="RDG16" s="405"/>
      <c r="RDH16" s="405"/>
      <c r="RDI16" s="405"/>
      <c r="RDJ16" s="405"/>
      <c r="RDK16" s="405"/>
      <c r="RDL16" s="405"/>
      <c r="RDM16" s="405"/>
      <c r="RDN16" s="405"/>
      <c r="RDO16" s="405"/>
      <c r="RDP16" s="405"/>
      <c r="RDQ16" s="405"/>
      <c r="RDR16" s="405"/>
      <c r="RDS16" s="405"/>
      <c r="RDT16" s="405"/>
      <c r="RDU16" s="405"/>
      <c r="RDV16" s="405"/>
      <c r="RDW16" s="405"/>
      <c r="RDX16" s="405"/>
      <c r="RDY16" s="405"/>
      <c r="RDZ16" s="405"/>
      <c r="REA16" s="405"/>
      <c r="REB16" s="405"/>
      <c r="REC16" s="405"/>
      <c r="RED16" s="405"/>
      <c r="REE16" s="405"/>
      <c r="REF16" s="405"/>
      <c r="REG16" s="405"/>
      <c r="REH16" s="405"/>
      <c r="REI16" s="405"/>
      <c r="REJ16" s="405"/>
      <c r="REK16" s="405"/>
      <c r="REL16" s="405"/>
      <c r="REM16" s="405"/>
      <c r="REN16" s="405"/>
      <c r="REO16" s="405"/>
      <c r="REP16" s="405"/>
      <c r="REQ16" s="405"/>
      <c r="RER16" s="405"/>
      <c r="RES16" s="405"/>
      <c r="RET16" s="405"/>
      <c r="REU16" s="405"/>
      <c r="REV16" s="405"/>
      <c r="REW16" s="405"/>
      <c r="REX16" s="405"/>
      <c r="REY16" s="405"/>
      <c r="REZ16" s="405"/>
      <c r="RFA16" s="405"/>
      <c r="RFB16" s="405"/>
      <c r="RFC16" s="405"/>
      <c r="RFD16" s="405"/>
      <c r="RFE16" s="405"/>
      <c r="RFF16" s="405"/>
      <c r="RFG16" s="405"/>
      <c r="RFH16" s="405"/>
      <c r="RFI16" s="405"/>
      <c r="RFJ16" s="405"/>
      <c r="RFK16" s="405"/>
      <c r="RFL16" s="405"/>
      <c r="RFM16" s="405"/>
      <c r="RFN16" s="405"/>
      <c r="RFO16" s="405"/>
      <c r="RFP16" s="405"/>
      <c r="RFQ16" s="405"/>
      <c r="RFR16" s="405"/>
      <c r="RFS16" s="405"/>
      <c r="RFT16" s="405"/>
      <c r="RFU16" s="405"/>
      <c r="RFV16" s="405"/>
      <c r="RFW16" s="405"/>
      <c r="RFX16" s="405"/>
      <c r="RFY16" s="405"/>
      <c r="RFZ16" s="405"/>
      <c r="RGA16" s="405"/>
      <c r="RGB16" s="405"/>
      <c r="RGC16" s="405"/>
      <c r="RGD16" s="405"/>
      <c r="RGE16" s="405"/>
      <c r="RGF16" s="405"/>
      <c r="RGG16" s="405"/>
      <c r="RGH16" s="405"/>
      <c r="RGI16" s="405"/>
      <c r="RGJ16" s="405"/>
      <c r="RGK16" s="405"/>
      <c r="RGL16" s="405"/>
      <c r="RGM16" s="405"/>
      <c r="RGN16" s="405"/>
      <c r="RGO16" s="405"/>
      <c r="RGP16" s="405"/>
      <c r="RGQ16" s="405"/>
      <c r="RGR16" s="405"/>
      <c r="RGS16" s="405"/>
      <c r="RGT16" s="405"/>
      <c r="RGU16" s="405"/>
      <c r="RGV16" s="405"/>
      <c r="RGW16" s="405"/>
      <c r="RGX16" s="405"/>
      <c r="RGY16" s="405"/>
      <c r="RGZ16" s="405"/>
      <c r="RHA16" s="405"/>
      <c r="RHB16" s="405"/>
      <c r="RHC16" s="405"/>
      <c r="RHD16" s="405"/>
      <c r="RHE16" s="405"/>
      <c r="RHF16" s="405"/>
      <c r="RHG16" s="405"/>
      <c r="RHH16" s="405"/>
      <c r="RHI16" s="405"/>
      <c r="RHJ16" s="405"/>
      <c r="RHK16" s="405"/>
      <c r="RHL16" s="405"/>
      <c r="RHM16" s="405"/>
      <c r="RHN16" s="405"/>
      <c r="RHO16" s="405"/>
      <c r="RHP16" s="405"/>
      <c r="RHQ16" s="405"/>
      <c r="RHR16" s="405"/>
      <c r="RHS16" s="405"/>
      <c r="RHT16" s="405"/>
      <c r="RHU16" s="405"/>
      <c r="RHV16" s="405"/>
      <c r="RHW16" s="405"/>
      <c r="RHX16" s="405"/>
      <c r="RHY16" s="405"/>
      <c r="RHZ16" s="405"/>
      <c r="RIA16" s="405"/>
      <c r="RIB16" s="405"/>
      <c r="RIC16" s="405"/>
      <c r="RID16" s="405"/>
      <c r="RIE16" s="405"/>
      <c r="RIF16" s="405"/>
      <c r="RIG16" s="405"/>
      <c r="RIH16" s="405"/>
      <c r="RII16" s="405"/>
      <c r="RIJ16" s="405"/>
      <c r="RIK16" s="405"/>
      <c r="RIL16" s="405"/>
      <c r="RIM16" s="405"/>
      <c r="RIN16" s="405"/>
      <c r="RIO16" s="405"/>
      <c r="RIP16" s="405"/>
      <c r="RIQ16" s="405"/>
      <c r="RIR16" s="405"/>
      <c r="RIS16" s="405"/>
      <c r="RIT16" s="405"/>
      <c r="RIU16" s="405"/>
      <c r="RIV16" s="405"/>
      <c r="RIW16" s="405"/>
      <c r="RIX16" s="405"/>
      <c r="RIY16" s="405"/>
      <c r="RIZ16" s="405"/>
      <c r="RJA16" s="405"/>
      <c r="RJB16" s="405"/>
      <c r="RJC16" s="405"/>
      <c r="RJD16" s="405"/>
      <c r="RJE16" s="405"/>
      <c r="RJF16" s="405"/>
      <c r="RJG16" s="405"/>
      <c r="RJH16" s="405"/>
      <c r="RJI16" s="405"/>
      <c r="RJJ16" s="405"/>
      <c r="RJK16" s="405"/>
      <c r="RJL16" s="405"/>
      <c r="RJM16" s="405"/>
      <c r="RJN16" s="405"/>
      <c r="RJO16" s="405"/>
      <c r="RJP16" s="405"/>
      <c r="RJQ16" s="405"/>
      <c r="RJR16" s="405"/>
      <c r="RJS16" s="405"/>
      <c r="RJT16" s="405"/>
      <c r="RJU16" s="405"/>
      <c r="RJV16" s="405"/>
      <c r="RJW16" s="405"/>
      <c r="RJX16" s="405"/>
      <c r="RJY16" s="405"/>
      <c r="RJZ16" s="405"/>
      <c r="RKA16" s="405"/>
      <c r="RKB16" s="405"/>
      <c r="RKC16" s="405"/>
      <c r="RKD16" s="405"/>
      <c r="RKE16" s="405"/>
      <c r="RKF16" s="405"/>
      <c r="RKG16" s="405"/>
      <c r="RKH16" s="405"/>
      <c r="RKI16" s="405"/>
      <c r="RKJ16" s="405"/>
      <c r="RKK16" s="405"/>
      <c r="RKL16" s="405"/>
      <c r="RKM16" s="405"/>
      <c r="RKN16" s="405"/>
      <c r="RKO16" s="405"/>
      <c r="RKP16" s="405"/>
      <c r="RKQ16" s="405"/>
      <c r="RKR16" s="405"/>
      <c r="RKS16" s="405"/>
      <c r="RKT16" s="405"/>
      <c r="RKU16" s="405"/>
      <c r="RKV16" s="405"/>
      <c r="RKW16" s="405"/>
      <c r="RKX16" s="405"/>
      <c r="RKY16" s="405"/>
      <c r="RKZ16" s="405"/>
      <c r="RLA16" s="405"/>
      <c r="RLB16" s="405"/>
      <c r="RLC16" s="405"/>
      <c r="RLD16" s="405"/>
      <c r="RLE16" s="405"/>
      <c r="RLF16" s="405"/>
      <c r="RLG16" s="405"/>
      <c r="RLH16" s="405"/>
      <c r="RLI16" s="405"/>
      <c r="RLJ16" s="405"/>
      <c r="RLK16" s="405"/>
      <c r="RLL16" s="405"/>
      <c r="RLM16" s="405"/>
      <c r="RLN16" s="405"/>
      <c r="RLO16" s="405"/>
      <c r="RLP16" s="405"/>
      <c r="RLQ16" s="405"/>
      <c r="RLR16" s="405"/>
      <c r="RLS16" s="405"/>
      <c r="RLT16" s="405"/>
      <c r="RLU16" s="405"/>
      <c r="RLV16" s="405"/>
      <c r="RLW16" s="405"/>
      <c r="RLX16" s="405"/>
      <c r="RLY16" s="405"/>
      <c r="RLZ16" s="405"/>
      <c r="RMA16" s="405"/>
      <c r="RMB16" s="405"/>
      <c r="RMC16" s="405"/>
      <c r="RMD16" s="405"/>
      <c r="RME16" s="405"/>
      <c r="RMF16" s="405"/>
      <c r="RMG16" s="405"/>
      <c r="RMH16" s="405"/>
      <c r="RMI16" s="405"/>
      <c r="RMJ16" s="405"/>
      <c r="RMK16" s="405"/>
      <c r="RML16" s="405"/>
      <c r="RMM16" s="405"/>
      <c r="RMN16" s="405"/>
      <c r="RMO16" s="405"/>
      <c r="RMP16" s="405"/>
      <c r="RMQ16" s="405"/>
      <c r="RMR16" s="405"/>
      <c r="RMS16" s="405"/>
      <c r="RMT16" s="405"/>
      <c r="RMU16" s="405"/>
      <c r="RMV16" s="405"/>
      <c r="RMW16" s="405"/>
      <c r="RMX16" s="405"/>
      <c r="RMY16" s="405"/>
      <c r="RMZ16" s="405"/>
      <c r="RNA16" s="405"/>
      <c r="RNB16" s="405"/>
      <c r="RNC16" s="405"/>
      <c r="RND16" s="405"/>
      <c r="RNE16" s="405"/>
      <c r="RNF16" s="405"/>
      <c r="RNG16" s="405"/>
      <c r="RNH16" s="405"/>
      <c r="RNI16" s="405"/>
      <c r="RNJ16" s="405"/>
      <c r="RNK16" s="405"/>
      <c r="RNL16" s="405"/>
      <c r="RNM16" s="405"/>
      <c r="RNN16" s="405"/>
      <c r="RNO16" s="405"/>
      <c r="RNP16" s="405"/>
      <c r="RNQ16" s="405"/>
      <c r="RNR16" s="405"/>
      <c r="RNS16" s="405"/>
      <c r="RNT16" s="405"/>
      <c r="RNU16" s="405"/>
      <c r="RNV16" s="405"/>
      <c r="RNW16" s="405"/>
      <c r="RNX16" s="405"/>
      <c r="RNY16" s="405"/>
      <c r="RNZ16" s="405"/>
      <c r="ROA16" s="405"/>
      <c r="ROB16" s="405"/>
      <c r="ROC16" s="405"/>
      <c r="ROD16" s="405"/>
      <c r="ROE16" s="405"/>
      <c r="ROF16" s="405"/>
      <c r="ROG16" s="405"/>
      <c r="ROH16" s="405"/>
      <c r="ROI16" s="405"/>
      <c r="ROJ16" s="405"/>
      <c r="ROK16" s="405"/>
      <c r="ROL16" s="405"/>
      <c r="ROM16" s="405"/>
      <c r="RON16" s="405"/>
      <c r="ROO16" s="405"/>
      <c r="ROP16" s="405"/>
      <c r="ROQ16" s="405"/>
      <c r="ROR16" s="405"/>
      <c r="ROS16" s="405"/>
      <c r="ROT16" s="405"/>
      <c r="ROU16" s="405"/>
      <c r="ROV16" s="405"/>
      <c r="ROW16" s="405"/>
      <c r="ROX16" s="405"/>
      <c r="ROY16" s="405"/>
      <c r="ROZ16" s="405"/>
      <c r="RPA16" s="405"/>
      <c r="RPB16" s="405"/>
      <c r="RPC16" s="405"/>
      <c r="RPD16" s="405"/>
      <c r="RPE16" s="405"/>
      <c r="RPF16" s="405"/>
      <c r="RPG16" s="405"/>
      <c r="RPH16" s="405"/>
      <c r="RPI16" s="405"/>
      <c r="RPJ16" s="405"/>
      <c r="RPK16" s="405"/>
      <c r="RPL16" s="405"/>
      <c r="RPM16" s="405"/>
      <c r="RPN16" s="405"/>
      <c r="RPO16" s="405"/>
      <c r="RPP16" s="405"/>
      <c r="RPQ16" s="405"/>
      <c r="RPR16" s="405"/>
      <c r="RPS16" s="405"/>
      <c r="RPT16" s="405"/>
      <c r="RPU16" s="405"/>
      <c r="RPV16" s="405"/>
      <c r="RPW16" s="405"/>
      <c r="RPX16" s="405"/>
      <c r="RPY16" s="405"/>
      <c r="RPZ16" s="405"/>
      <c r="RQA16" s="405"/>
      <c r="RQB16" s="405"/>
      <c r="RQC16" s="405"/>
      <c r="RQD16" s="405"/>
      <c r="RQE16" s="405"/>
      <c r="RQF16" s="405"/>
      <c r="RQG16" s="405"/>
      <c r="RQH16" s="405"/>
      <c r="RQI16" s="405"/>
      <c r="RQJ16" s="405"/>
      <c r="RQK16" s="405"/>
      <c r="RQL16" s="405"/>
      <c r="RQM16" s="405"/>
      <c r="RQN16" s="405"/>
      <c r="RQO16" s="405"/>
      <c r="RQP16" s="405"/>
      <c r="RQQ16" s="405"/>
      <c r="RQR16" s="405"/>
      <c r="RQS16" s="405"/>
      <c r="RQT16" s="405"/>
      <c r="RQU16" s="405"/>
      <c r="RQV16" s="405"/>
      <c r="RQW16" s="405"/>
      <c r="RQX16" s="405"/>
      <c r="RQY16" s="405"/>
      <c r="RQZ16" s="405"/>
      <c r="RRA16" s="405"/>
      <c r="RRB16" s="405"/>
      <c r="RRC16" s="405"/>
      <c r="RRD16" s="405"/>
      <c r="RRE16" s="405"/>
      <c r="RRF16" s="405"/>
      <c r="RRG16" s="405"/>
      <c r="RRH16" s="405"/>
      <c r="RRI16" s="405"/>
      <c r="RRJ16" s="405"/>
      <c r="RRK16" s="405"/>
      <c r="RRL16" s="405"/>
      <c r="RRM16" s="405"/>
      <c r="RRN16" s="405"/>
      <c r="RRO16" s="405"/>
      <c r="RRP16" s="405"/>
      <c r="RRQ16" s="405"/>
      <c r="RRR16" s="405"/>
      <c r="RRS16" s="405"/>
      <c r="RRT16" s="405"/>
      <c r="RRU16" s="405"/>
      <c r="RRV16" s="405"/>
      <c r="RRW16" s="405"/>
      <c r="RRX16" s="405"/>
      <c r="RRY16" s="405"/>
      <c r="RRZ16" s="405"/>
      <c r="RSA16" s="405"/>
      <c r="RSB16" s="405"/>
      <c r="RSC16" s="405"/>
      <c r="RSD16" s="405"/>
      <c r="RSE16" s="405"/>
      <c r="RSF16" s="405"/>
      <c r="RSG16" s="405"/>
      <c r="RSH16" s="405"/>
      <c r="RSI16" s="405"/>
      <c r="RSJ16" s="405"/>
      <c r="RSK16" s="405"/>
      <c r="RSL16" s="405"/>
      <c r="RSM16" s="405"/>
      <c r="RSN16" s="405"/>
      <c r="RSO16" s="405"/>
      <c r="RSP16" s="405"/>
      <c r="RSQ16" s="405"/>
      <c r="RSR16" s="405"/>
      <c r="RSS16" s="405"/>
      <c r="RST16" s="405"/>
      <c r="RSU16" s="405"/>
      <c r="RSV16" s="405"/>
      <c r="RSW16" s="405"/>
      <c r="RSX16" s="405"/>
      <c r="RSY16" s="405"/>
      <c r="RSZ16" s="405"/>
      <c r="RTA16" s="405"/>
      <c r="RTB16" s="405"/>
      <c r="RTC16" s="405"/>
      <c r="RTD16" s="405"/>
      <c r="RTE16" s="405"/>
      <c r="RTF16" s="405"/>
      <c r="RTG16" s="405"/>
      <c r="RTH16" s="405"/>
      <c r="RTI16" s="405"/>
      <c r="RTJ16" s="405"/>
      <c r="RTK16" s="405"/>
      <c r="RTL16" s="405"/>
      <c r="RTM16" s="405"/>
      <c r="RTN16" s="405"/>
      <c r="RTO16" s="405"/>
      <c r="RTP16" s="405"/>
      <c r="RTQ16" s="405"/>
      <c r="RTR16" s="405"/>
      <c r="RTS16" s="405"/>
      <c r="RTT16" s="405"/>
      <c r="RTU16" s="405"/>
      <c r="RTV16" s="405"/>
      <c r="RTW16" s="405"/>
      <c r="RTX16" s="405"/>
      <c r="RTY16" s="405"/>
      <c r="RTZ16" s="405"/>
      <c r="RUA16" s="405"/>
      <c r="RUB16" s="405"/>
      <c r="RUC16" s="405"/>
      <c r="RUD16" s="405"/>
      <c r="RUE16" s="405"/>
      <c r="RUF16" s="405"/>
      <c r="RUG16" s="405"/>
      <c r="RUH16" s="405"/>
      <c r="RUI16" s="405"/>
      <c r="RUJ16" s="405"/>
      <c r="RUK16" s="405"/>
      <c r="RUL16" s="405"/>
      <c r="RUM16" s="405"/>
      <c r="RUN16" s="405"/>
      <c r="RUO16" s="405"/>
      <c r="RUP16" s="405"/>
      <c r="RUQ16" s="405"/>
      <c r="RUR16" s="405"/>
      <c r="RUS16" s="405"/>
      <c r="RUT16" s="405"/>
      <c r="RUU16" s="405"/>
      <c r="RUV16" s="405"/>
      <c r="RUW16" s="405"/>
      <c r="RUX16" s="405"/>
      <c r="RUY16" s="405"/>
      <c r="RUZ16" s="405"/>
      <c r="RVA16" s="405"/>
      <c r="RVB16" s="405"/>
      <c r="RVC16" s="405"/>
      <c r="RVD16" s="405"/>
      <c r="RVE16" s="405"/>
      <c r="RVF16" s="405"/>
      <c r="RVG16" s="405"/>
      <c r="RVH16" s="405"/>
      <c r="RVI16" s="405"/>
      <c r="RVJ16" s="405"/>
      <c r="RVK16" s="405"/>
      <c r="RVL16" s="405"/>
      <c r="RVM16" s="405"/>
      <c r="RVN16" s="405"/>
      <c r="RVO16" s="405"/>
      <c r="RVP16" s="405"/>
      <c r="RVQ16" s="405"/>
      <c r="RVR16" s="405"/>
      <c r="RVS16" s="405"/>
      <c r="RVT16" s="405"/>
      <c r="RVU16" s="405"/>
      <c r="RVV16" s="405"/>
      <c r="RVW16" s="405"/>
      <c r="RVX16" s="405"/>
      <c r="RVY16" s="405"/>
      <c r="RVZ16" s="405"/>
      <c r="RWA16" s="405"/>
      <c r="RWB16" s="405"/>
      <c r="RWC16" s="405"/>
      <c r="RWD16" s="405"/>
      <c r="RWE16" s="405"/>
      <c r="RWF16" s="405"/>
      <c r="RWG16" s="405"/>
      <c r="RWH16" s="405"/>
      <c r="RWI16" s="405"/>
      <c r="RWJ16" s="405"/>
      <c r="RWK16" s="405"/>
      <c r="RWL16" s="405"/>
      <c r="RWM16" s="405"/>
      <c r="RWN16" s="405"/>
      <c r="RWO16" s="405"/>
      <c r="RWP16" s="405"/>
      <c r="RWQ16" s="405"/>
      <c r="RWR16" s="405"/>
      <c r="RWS16" s="405"/>
      <c r="RWT16" s="405"/>
      <c r="RWU16" s="405"/>
      <c r="RWV16" s="405"/>
      <c r="RWW16" s="405"/>
      <c r="RWX16" s="405"/>
      <c r="RWY16" s="405"/>
      <c r="RWZ16" s="405"/>
      <c r="RXA16" s="405"/>
      <c r="RXB16" s="405"/>
      <c r="RXC16" s="405"/>
      <c r="RXD16" s="405"/>
      <c r="RXE16" s="405"/>
      <c r="RXF16" s="405"/>
      <c r="RXG16" s="405"/>
      <c r="RXH16" s="405"/>
      <c r="RXI16" s="405"/>
      <c r="RXJ16" s="405"/>
      <c r="RXK16" s="405"/>
      <c r="RXL16" s="405"/>
      <c r="RXM16" s="405"/>
      <c r="RXN16" s="405"/>
      <c r="RXO16" s="405"/>
      <c r="RXP16" s="405"/>
      <c r="RXQ16" s="405"/>
      <c r="RXR16" s="405"/>
      <c r="RXS16" s="405"/>
      <c r="RXT16" s="405"/>
      <c r="RXU16" s="405"/>
      <c r="RXV16" s="405"/>
      <c r="RXW16" s="405"/>
      <c r="RXX16" s="405"/>
      <c r="RXY16" s="405"/>
      <c r="RXZ16" s="405"/>
      <c r="RYA16" s="405"/>
      <c r="RYB16" s="405"/>
      <c r="RYC16" s="405"/>
      <c r="RYD16" s="405"/>
      <c r="RYE16" s="405"/>
      <c r="RYF16" s="405"/>
      <c r="RYG16" s="405"/>
      <c r="RYH16" s="405"/>
      <c r="RYI16" s="405"/>
      <c r="RYJ16" s="405"/>
      <c r="RYK16" s="405"/>
      <c r="RYL16" s="405"/>
      <c r="RYM16" s="405"/>
      <c r="RYN16" s="405"/>
      <c r="RYO16" s="405"/>
      <c r="RYP16" s="405"/>
      <c r="RYQ16" s="405"/>
      <c r="RYR16" s="405"/>
      <c r="RYS16" s="405"/>
      <c r="RYT16" s="405"/>
      <c r="RYU16" s="405"/>
      <c r="RYV16" s="405"/>
      <c r="RYW16" s="405"/>
      <c r="RYX16" s="405"/>
      <c r="RYY16" s="405"/>
      <c r="RYZ16" s="405"/>
      <c r="RZA16" s="405"/>
      <c r="RZB16" s="405"/>
      <c r="RZC16" s="405"/>
      <c r="RZD16" s="405"/>
      <c r="RZE16" s="405"/>
      <c r="RZF16" s="405"/>
      <c r="RZG16" s="405"/>
      <c r="RZH16" s="405"/>
      <c r="RZI16" s="405"/>
      <c r="RZJ16" s="405"/>
      <c r="RZK16" s="405"/>
      <c r="RZL16" s="405"/>
      <c r="RZM16" s="405"/>
      <c r="RZN16" s="405"/>
      <c r="RZO16" s="405"/>
      <c r="RZP16" s="405"/>
      <c r="RZQ16" s="405"/>
      <c r="RZR16" s="405"/>
      <c r="RZS16" s="405"/>
      <c r="RZT16" s="405"/>
      <c r="RZU16" s="405"/>
      <c r="RZV16" s="405"/>
      <c r="RZW16" s="405"/>
      <c r="RZX16" s="405"/>
      <c r="RZY16" s="405"/>
      <c r="RZZ16" s="405"/>
      <c r="SAA16" s="405"/>
      <c r="SAB16" s="405"/>
      <c r="SAC16" s="405"/>
      <c r="SAD16" s="405"/>
      <c r="SAE16" s="405"/>
      <c r="SAF16" s="405"/>
      <c r="SAG16" s="405"/>
      <c r="SAH16" s="405"/>
      <c r="SAI16" s="405"/>
      <c r="SAJ16" s="405"/>
      <c r="SAK16" s="405"/>
      <c r="SAL16" s="405"/>
      <c r="SAM16" s="405"/>
      <c r="SAN16" s="405"/>
      <c r="SAO16" s="405"/>
      <c r="SAP16" s="405"/>
      <c r="SAQ16" s="405"/>
      <c r="SAR16" s="405"/>
      <c r="SAS16" s="405"/>
      <c r="SAT16" s="405"/>
      <c r="SAU16" s="405"/>
      <c r="SAV16" s="405"/>
      <c r="SAW16" s="405"/>
      <c r="SAX16" s="405"/>
      <c r="SAY16" s="405"/>
      <c r="SAZ16" s="405"/>
      <c r="SBA16" s="405"/>
      <c r="SBB16" s="405"/>
      <c r="SBC16" s="405"/>
      <c r="SBD16" s="405"/>
      <c r="SBE16" s="405"/>
      <c r="SBF16" s="405"/>
      <c r="SBG16" s="405"/>
      <c r="SBH16" s="405"/>
      <c r="SBI16" s="405"/>
      <c r="SBJ16" s="405"/>
      <c r="SBK16" s="405"/>
      <c r="SBL16" s="405"/>
      <c r="SBM16" s="405"/>
      <c r="SBN16" s="405"/>
      <c r="SBO16" s="405"/>
      <c r="SBP16" s="405"/>
      <c r="SBQ16" s="405"/>
      <c r="SBR16" s="405"/>
      <c r="SBS16" s="405"/>
      <c r="SBT16" s="405"/>
      <c r="SBU16" s="405"/>
      <c r="SBV16" s="405"/>
      <c r="SBW16" s="405"/>
      <c r="SBX16" s="405"/>
      <c r="SBY16" s="405"/>
      <c r="SBZ16" s="405"/>
      <c r="SCA16" s="405"/>
      <c r="SCB16" s="405"/>
      <c r="SCC16" s="405"/>
      <c r="SCD16" s="405"/>
      <c r="SCE16" s="405"/>
      <c r="SCF16" s="405"/>
      <c r="SCG16" s="405"/>
      <c r="SCH16" s="405"/>
      <c r="SCI16" s="405"/>
      <c r="SCJ16" s="405"/>
      <c r="SCK16" s="405"/>
      <c r="SCL16" s="405"/>
      <c r="SCM16" s="405"/>
      <c r="SCN16" s="405"/>
      <c r="SCO16" s="405"/>
      <c r="SCP16" s="405"/>
      <c r="SCQ16" s="405"/>
      <c r="SCR16" s="405"/>
      <c r="SCS16" s="405"/>
      <c r="SCT16" s="405"/>
      <c r="SCU16" s="405"/>
      <c r="SCV16" s="405"/>
      <c r="SCW16" s="405"/>
      <c r="SCX16" s="405"/>
      <c r="SCY16" s="405"/>
      <c r="SCZ16" s="405"/>
      <c r="SDA16" s="405"/>
      <c r="SDB16" s="405"/>
      <c r="SDC16" s="405"/>
      <c r="SDD16" s="405"/>
      <c r="SDE16" s="405"/>
      <c r="SDF16" s="405"/>
      <c r="SDG16" s="405"/>
      <c r="SDH16" s="405"/>
      <c r="SDI16" s="405"/>
      <c r="SDJ16" s="405"/>
      <c r="SDK16" s="405"/>
      <c r="SDL16" s="405"/>
      <c r="SDM16" s="405"/>
      <c r="SDN16" s="405"/>
      <c r="SDO16" s="405"/>
      <c r="SDP16" s="405"/>
      <c r="SDQ16" s="405"/>
      <c r="SDR16" s="405"/>
      <c r="SDS16" s="405"/>
      <c r="SDT16" s="405"/>
      <c r="SDU16" s="405"/>
      <c r="SDV16" s="405"/>
      <c r="SDW16" s="405"/>
      <c r="SDX16" s="405"/>
      <c r="SDY16" s="405"/>
      <c r="SDZ16" s="405"/>
      <c r="SEA16" s="405"/>
      <c r="SEB16" s="405"/>
      <c r="SEC16" s="405"/>
      <c r="SED16" s="405"/>
      <c r="SEE16" s="405"/>
      <c r="SEF16" s="405"/>
      <c r="SEG16" s="405"/>
      <c r="SEH16" s="405"/>
      <c r="SEI16" s="405"/>
      <c r="SEJ16" s="405"/>
      <c r="SEK16" s="405"/>
      <c r="SEL16" s="405"/>
      <c r="SEM16" s="405"/>
      <c r="SEN16" s="405"/>
      <c r="SEO16" s="405"/>
      <c r="SEP16" s="405"/>
      <c r="SEQ16" s="405"/>
      <c r="SER16" s="405"/>
      <c r="SES16" s="405"/>
      <c r="SET16" s="405"/>
      <c r="SEU16" s="405"/>
      <c r="SEV16" s="405"/>
      <c r="SEW16" s="405"/>
      <c r="SEX16" s="405"/>
      <c r="SEY16" s="405"/>
      <c r="SEZ16" s="405"/>
      <c r="SFA16" s="405"/>
      <c r="SFB16" s="405"/>
      <c r="SFC16" s="405"/>
      <c r="SFD16" s="405"/>
      <c r="SFE16" s="405"/>
      <c r="SFF16" s="405"/>
      <c r="SFG16" s="405"/>
      <c r="SFH16" s="405"/>
      <c r="SFI16" s="405"/>
      <c r="SFJ16" s="405"/>
      <c r="SFK16" s="405"/>
      <c r="SFL16" s="405"/>
      <c r="SFM16" s="405"/>
      <c r="SFN16" s="405"/>
      <c r="SFO16" s="405"/>
      <c r="SFP16" s="405"/>
      <c r="SFQ16" s="405"/>
      <c r="SFR16" s="405"/>
      <c r="SFS16" s="405"/>
      <c r="SFT16" s="405"/>
      <c r="SFU16" s="405"/>
      <c r="SFV16" s="405"/>
      <c r="SFW16" s="405"/>
      <c r="SFX16" s="405"/>
      <c r="SFY16" s="405"/>
      <c r="SFZ16" s="405"/>
      <c r="SGA16" s="405"/>
      <c r="SGB16" s="405"/>
      <c r="SGC16" s="405"/>
      <c r="SGD16" s="405"/>
      <c r="SGE16" s="405"/>
      <c r="SGF16" s="405"/>
      <c r="SGG16" s="405"/>
      <c r="SGH16" s="405"/>
      <c r="SGI16" s="405"/>
      <c r="SGJ16" s="405"/>
      <c r="SGK16" s="405"/>
      <c r="SGL16" s="405"/>
      <c r="SGM16" s="405"/>
      <c r="SGN16" s="405"/>
      <c r="SGO16" s="405"/>
      <c r="SGP16" s="405"/>
      <c r="SGQ16" s="405"/>
      <c r="SGR16" s="405"/>
      <c r="SGS16" s="405"/>
      <c r="SGT16" s="405"/>
      <c r="SGU16" s="405"/>
      <c r="SGV16" s="405"/>
      <c r="SGW16" s="405"/>
      <c r="SGX16" s="405"/>
      <c r="SGY16" s="405"/>
      <c r="SGZ16" s="405"/>
      <c r="SHA16" s="405"/>
      <c r="SHB16" s="405"/>
      <c r="SHC16" s="405"/>
      <c r="SHD16" s="405"/>
      <c r="SHE16" s="405"/>
      <c r="SHF16" s="405"/>
      <c r="SHG16" s="405"/>
      <c r="SHH16" s="405"/>
      <c r="SHI16" s="405"/>
      <c r="SHJ16" s="405"/>
      <c r="SHK16" s="405"/>
      <c r="SHL16" s="405"/>
      <c r="SHM16" s="405"/>
      <c r="SHN16" s="405"/>
      <c r="SHO16" s="405"/>
      <c r="SHP16" s="405"/>
      <c r="SHQ16" s="405"/>
      <c r="SHR16" s="405"/>
      <c r="SHS16" s="405"/>
      <c r="SHT16" s="405"/>
      <c r="SHU16" s="405"/>
      <c r="SHV16" s="405"/>
      <c r="SHW16" s="405"/>
      <c r="SHX16" s="405"/>
      <c r="SHY16" s="405"/>
      <c r="SHZ16" s="405"/>
      <c r="SIA16" s="405"/>
      <c r="SIB16" s="405"/>
      <c r="SIC16" s="405"/>
      <c r="SID16" s="405"/>
      <c r="SIE16" s="405"/>
      <c r="SIF16" s="405"/>
      <c r="SIG16" s="405"/>
      <c r="SIH16" s="405"/>
      <c r="SII16" s="405"/>
      <c r="SIJ16" s="405"/>
      <c r="SIK16" s="405"/>
      <c r="SIL16" s="405"/>
      <c r="SIM16" s="405"/>
      <c r="SIN16" s="405"/>
      <c r="SIO16" s="405"/>
      <c r="SIP16" s="405"/>
      <c r="SIQ16" s="405"/>
      <c r="SIR16" s="405"/>
      <c r="SIS16" s="405"/>
      <c r="SIT16" s="405"/>
      <c r="SIU16" s="405"/>
      <c r="SIV16" s="405"/>
      <c r="SIW16" s="405"/>
      <c r="SIX16" s="405"/>
      <c r="SIY16" s="405"/>
      <c r="SIZ16" s="405"/>
      <c r="SJA16" s="405"/>
      <c r="SJB16" s="405"/>
      <c r="SJC16" s="405"/>
      <c r="SJD16" s="405"/>
      <c r="SJE16" s="405"/>
      <c r="SJF16" s="405"/>
      <c r="SJG16" s="405"/>
      <c r="SJH16" s="405"/>
      <c r="SJI16" s="405"/>
      <c r="SJJ16" s="405"/>
      <c r="SJK16" s="405"/>
      <c r="SJL16" s="405"/>
      <c r="SJM16" s="405"/>
      <c r="SJN16" s="405"/>
      <c r="SJO16" s="405"/>
      <c r="SJP16" s="405"/>
      <c r="SJQ16" s="405"/>
      <c r="SJR16" s="405"/>
      <c r="SJS16" s="405"/>
      <c r="SJT16" s="405"/>
      <c r="SJU16" s="405"/>
      <c r="SJV16" s="405"/>
      <c r="SJW16" s="405"/>
      <c r="SJX16" s="405"/>
      <c r="SJY16" s="405"/>
      <c r="SJZ16" s="405"/>
      <c r="SKA16" s="405"/>
      <c r="SKB16" s="405"/>
      <c r="SKC16" s="405"/>
      <c r="SKD16" s="405"/>
      <c r="SKE16" s="405"/>
      <c r="SKF16" s="405"/>
      <c r="SKG16" s="405"/>
      <c r="SKH16" s="405"/>
      <c r="SKI16" s="405"/>
      <c r="SKJ16" s="405"/>
      <c r="SKK16" s="405"/>
      <c r="SKL16" s="405"/>
      <c r="SKM16" s="405"/>
      <c r="SKN16" s="405"/>
      <c r="SKO16" s="405"/>
      <c r="SKP16" s="405"/>
      <c r="SKQ16" s="405"/>
      <c r="SKR16" s="405"/>
      <c r="SKS16" s="405"/>
      <c r="SKT16" s="405"/>
      <c r="SKU16" s="405"/>
      <c r="SKV16" s="405"/>
      <c r="SKW16" s="405"/>
      <c r="SKX16" s="405"/>
      <c r="SKY16" s="405"/>
      <c r="SKZ16" s="405"/>
      <c r="SLA16" s="405"/>
      <c r="SLB16" s="405"/>
      <c r="SLC16" s="405"/>
      <c r="SLD16" s="405"/>
      <c r="SLE16" s="405"/>
      <c r="SLF16" s="405"/>
      <c r="SLG16" s="405"/>
      <c r="SLH16" s="405"/>
      <c r="SLI16" s="405"/>
      <c r="SLJ16" s="405"/>
      <c r="SLK16" s="405"/>
      <c r="SLL16" s="405"/>
      <c r="SLM16" s="405"/>
      <c r="SLN16" s="405"/>
      <c r="SLO16" s="405"/>
      <c r="SLP16" s="405"/>
      <c r="SLQ16" s="405"/>
      <c r="SLR16" s="405"/>
      <c r="SLS16" s="405"/>
      <c r="SLT16" s="405"/>
      <c r="SLU16" s="405"/>
      <c r="SLV16" s="405"/>
      <c r="SLW16" s="405"/>
      <c r="SLX16" s="405"/>
      <c r="SLY16" s="405"/>
      <c r="SLZ16" s="405"/>
      <c r="SMA16" s="405"/>
      <c r="SMB16" s="405"/>
      <c r="SMC16" s="405"/>
      <c r="SMD16" s="405"/>
      <c r="SME16" s="405"/>
      <c r="SMF16" s="405"/>
      <c r="SMG16" s="405"/>
      <c r="SMH16" s="405"/>
      <c r="SMI16" s="405"/>
      <c r="SMJ16" s="405"/>
      <c r="SMK16" s="405"/>
      <c r="SML16" s="405"/>
      <c r="SMM16" s="405"/>
      <c r="SMN16" s="405"/>
      <c r="SMO16" s="405"/>
      <c r="SMP16" s="405"/>
      <c r="SMQ16" s="405"/>
      <c r="SMR16" s="405"/>
      <c r="SMS16" s="405"/>
      <c r="SMT16" s="405"/>
      <c r="SMU16" s="405"/>
      <c r="SMV16" s="405"/>
      <c r="SMW16" s="405"/>
      <c r="SMX16" s="405"/>
      <c r="SMY16" s="405"/>
      <c r="SMZ16" s="405"/>
      <c r="SNA16" s="405"/>
      <c r="SNB16" s="405"/>
      <c r="SNC16" s="405"/>
      <c r="SND16" s="405"/>
      <c r="SNE16" s="405"/>
      <c r="SNF16" s="405"/>
      <c r="SNG16" s="405"/>
      <c r="SNH16" s="405"/>
      <c r="SNI16" s="405"/>
      <c r="SNJ16" s="405"/>
      <c r="SNK16" s="405"/>
      <c r="SNL16" s="405"/>
      <c r="SNM16" s="405"/>
      <c r="SNN16" s="405"/>
      <c r="SNO16" s="405"/>
      <c r="SNP16" s="405"/>
      <c r="SNQ16" s="405"/>
      <c r="SNR16" s="405"/>
      <c r="SNS16" s="405"/>
      <c r="SNT16" s="405"/>
      <c r="SNU16" s="405"/>
      <c r="SNV16" s="405"/>
      <c r="SNW16" s="405"/>
      <c r="SNX16" s="405"/>
      <c r="SNY16" s="405"/>
      <c r="SNZ16" s="405"/>
      <c r="SOA16" s="405"/>
      <c r="SOB16" s="405"/>
      <c r="SOC16" s="405"/>
      <c r="SOD16" s="405"/>
      <c r="SOE16" s="405"/>
      <c r="SOF16" s="405"/>
      <c r="SOG16" s="405"/>
      <c r="SOH16" s="405"/>
      <c r="SOI16" s="405"/>
      <c r="SOJ16" s="405"/>
      <c r="SOK16" s="405"/>
      <c r="SOL16" s="405"/>
      <c r="SOM16" s="405"/>
      <c r="SON16" s="405"/>
      <c r="SOO16" s="405"/>
      <c r="SOP16" s="405"/>
      <c r="SOQ16" s="405"/>
      <c r="SOR16" s="405"/>
      <c r="SOS16" s="405"/>
      <c r="SOT16" s="405"/>
      <c r="SOU16" s="405"/>
      <c r="SOV16" s="405"/>
      <c r="SOW16" s="405"/>
      <c r="SOX16" s="405"/>
      <c r="SOY16" s="405"/>
      <c r="SOZ16" s="405"/>
      <c r="SPA16" s="405"/>
      <c r="SPB16" s="405"/>
      <c r="SPC16" s="405"/>
      <c r="SPD16" s="405"/>
      <c r="SPE16" s="405"/>
      <c r="SPF16" s="405"/>
      <c r="SPG16" s="405"/>
      <c r="SPH16" s="405"/>
      <c r="SPI16" s="405"/>
      <c r="SPJ16" s="405"/>
      <c r="SPK16" s="405"/>
      <c r="SPL16" s="405"/>
      <c r="SPM16" s="405"/>
      <c r="SPN16" s="405"/>
      <c r="SPO16" s="405"/>
      <c r="SPP16" s="405"/>
      <c r="SPQ16" s="405"/>
      <c r="SPR16" s="405"/>
      <c r="SPS16" s="405"/>
      <c r="SPT16" s="405"/>
      <c r="SPU16" s="405"/>
      <c r="SPV16" s="405"/>
      <c r="SPW16" s="405"/>
      <c r="SPX16" s="405"/>
      <c r="SPY16" s="405"/>
      <c r="SPZ16" s="405"/>
      <c r="SQA16" s="405"/>
      <c r="SQB16" s="405"/>
      <c r="SQC16" s="405"/>
      <c r="SQD16" s="405"/>
      <c r="SQE16" s="405"/>
      <c r="SQF16" s="405"/>
      <c r="SQG16" s="405"/>
      <c r="SQH16" s="405"/>
      <c r="SQI16" s="405"/>
      <c r="SQJ16" s="405"/>
      <c r="SQK16" s="405"/>
      <c r="SQL16" s="405"/>
      <c r="SQM16" s="405"/>
      <c r="SQN16" s="405"/>
      <c r="SQO16" s="405"/>
      <c r="SQP16" s="405"/>
      <c r="SQQ16" s="405"/>
      <c r="SQR16" s="405"/>
      <c r="SQS16" s="405"/>
      <c r="SQT16" s="405"/>
      <c r="SQU16" s="405"/>
      <c r="SQV16" s="405"/>
      <c r="SQW16" s="405"/>
      <c r="SQX16" s="405"/>
      <c r="SQY16" s="405"/>
      <c r="SQZ16" s="405"/>
      <c r="SRA16" s="405"/>
      <c r="SRB16" s="405"/>
      <c r="SRC16" s="405"/>
      <c r="SRD16" s="405"/>
      <c r="SRE16" s="405"/>
      <c r="SRF16" s="405"/>
      <c r="SRG16" s="405"/>
      <c r="SRH16" s="405"/>
      <c r="SRI16" s="405"/>
      <c r="SRJ16" s="405"/>
      <c r="SRK16" s="405"/>
      <c r="SRL16" s="405"/>
      <c r="SRM16" s="405"/>
      <c r="SRN16" s="405"/>
      <c r="SRO16" s="405"/>
      <c r="SRP16" s="405"/>
      <c r="SRQ16" s="405"/>
      <c r="SRR16" s="405"/>
      <c r="SRS16" s="405"/>
      <c r="SRT16" s="405"/>
      <c r="SRU16" s="405"/>
      <c r="SRV16" s="405"/>
      <c r="SRW16" s="405"/>
      <c r="SRX16" s="405"/>
      <c r="SRY16" s="405"/>
      <c r="SRZ16" s="405"/>
      <c r="SSA16" s="405"/>
      <c r="SSB16" s="405"/>
      <c r="SSC16" s="405"/>
      <c r="SSD16" s="405"/>
      <c r="SSE16" s="405"/>
      <c r="SSF16" s="405"/>
      <c r="SSG16" s="405"/>
      <c r="SSH16" s="405"/>
      <c r="SSI16" s="405"/>
      <c r="SSJ16" s="405"/>
      <c r="SSK16" s="405"/>
      <c r="SSL16" s="405"/>
      <c r="SSM16" s="405"/>
      <c r="SSN16" s="405"/>
      <c r="SSO16" s="405"/>
      <c r="SSP16" s="405"/>
      <c r="SSQ16" s="405"/>
      <c r="SSR16" s="405"/>
      <c r="SSS16" s="405"/>
      <c r="SST16" s="405"/>
      <c r="SSU16" s="405"/>
      <c r="SSV16" s="405"/>
      <c r="SSW16" s="405"/>
      <c r="SSX16" s="405"/>
      <c r="SSY16" s="405"/>
      <c r="SSZ16" s="405"/>
      <c r="STA16" s="405"/>
      <c r="STB16" s="405"/>
      <c r="STC16" s="405"/>
      <c r="STD16" s="405"/>
      <c r="STE16" s="405"/>
      <c r="STF16" s="405"/>
      <c r="STG16" s="405"/>
      <c r="STH16" s="405"/>
      <c r="STI16" s="405"/>
      <c r="STJ16" s="405"/>
      <c r="STK16" s="405"/>
      <c r="STL16" s="405"/>
      <c r="STM16" s="405"/>
      <c r="STN16" s="405"/>
      <c r="STO16" s="405"/>
      <c r="STP16" s="405"/>
      <c r="STQ16" s="405"/>
      <c r="STR16" s="405"/>
      <c r="STS16" s="405"/>
      <c r="STT16" s="405"/>
      <c r="STU16" s="405"/>
      <c r="STV16" s="405"/>
      <c r="STW16" s="405"/>
      <c r="STX16" s="405"/>
      <c r="STY16" s="405"/>
      <c r="STZ16" s="405"/>
      <c r="SUA16" s="405"/>
      <c r="SUB16" s="405"/>
      <c r="SUC16" s="405"/>
      <c r="SUD16" s="405"/>
      <c r="SUE16" s="405"/>
      <c r="SUF16" s="405"/>
      <c r="SUG16" s="405"/>
      <c r="SUH16" s="405"/>
      <c r="SUI16" s="405"/>
      <c r="SUJ16" s="405"/>
      <c r="SUK16" s="405"/>
      <c r="SUL16" s="405"/>
      <c r="SUM16" s="405"/>
      <c r="SUN16" s="405"/>
      <c r="SUO16" s="405"/>
      <c r="SUP16" s="405"/>
      <c r="SUQ16" s="405"/>
      <c r="SUR16" s="405"/>
      <c r="SUS16" s="405"/>
      <c r="SUT16" s="405"/>
      <c r="SUU16" s="405"/>
      <c r="SUV16" s="405"/>
      <c r="SUW16" s="405"/>
      <c r="SUX16" s="405"/>
      <c r="SUY16" s="405"/>
      <c r="SUZ16" s="405"/>
      <c r="SVA16" s="405"/>
      <c r="SVB16" s="405"/>
      <c r="SVC16" s="405"/>
      <c r="SVD16" s="405"/>
      <c r="SVE16" s="405"/>
      <c r="SVF16" s="405"/>
      <c r="SVG16" s="405"/>
      <c r="SVH16" s="405"/>
      <c r="SVI16" s="405"/>
      <c r="SVJ16" s="405"/>
      <c r="SVK16" s="405"/>
      <c r="SVL16" s="405"/>
      <c r="SVM16" s="405"/>
      <c r="SVN16" s="405"/>
      <c r="SVO16" s="405"/>
      <c r="SVP16" s="405"/>
      <c r="SVQ16" s="405"/>
      <c r="SVR16" s="405"/>
      <c r="SVS16" s="405"/>
      <c r="SVT16" s="405"/>
      <c r="SVU16" s="405"/>
      <c r="SVV16" s="405"/>
      <c r="SVW16" s="405"/>
      <c r="SVX16" s="405"/>
      <c r="SVY16" s="405"/>
      <c r="SVZ16" s="405"/>
      <c r="SWA16" s="405"/>
      <c r="SWB16" s="405"/>
      <c r="SWC16" s="405"/>
      <c r="SWD16" s="405"/>
      <c r="SWE16" s="405"/>
      <c r="SWF16" s="405"/>
      <c r="SWG16" s="405"/>
      <c r="SWH16" s="405"/>
      <c r="SWI16" s="405"/>
      <c r="SWJ16" s="405"/>
      <c r="SWK16" s="405"/>
      <c r="SWL16" s="405"/>
      <c r="SWM16" s="405"/>
      <c r="SWN16" s="405"/>
      <c r="SWO16" s="405"/>
      <c r="SWP16" s="405"/>
      <c r="SWQ16" s="405"/>
      <c r="SWR16" s="405"/>
      <c r="SWS16" s="405"/>
      <c r="SWT16" s="405"/>
      <c r="SWU16" s="405"/>
      <c r="SWV16" s="405"/>
      <c r="SWW16" s="405"/>
      <c r="SWX16" s="405"/>
      <c r="SWY16" s="405"/>
      <c r="SWZ16" s="405"/>
      <c r="SXA16" s="405"/>
      <c r="SXB16" s="405"/>
      <c r="SXC16" s="405"/>
      <c r="SXD16" s="405"/>
      <c r="SXE16" s="405"/>
      <c r="SXF16" s="405"/>
      <c r="SXG16" s="405"/>
      <c r="SXH16" s="405"/>
      <c r="SXI16" s="405"/>
      <c r="SXJ16" s="405"/>
      <c r="SXK16" s="405"/>
      <c r="SXL16" s="405"/>
      <c r="SXM16" s="405"/>
      <c r="SXN16" s="405"/>
      <c r="SXO16" s="405"/>
      <c r="SXP16" s="405"/>
      <c r="SXQ16" s="405"/>
      <c r="SXR16" s="405"/>
      <c r="SXS16" s="405"/>
      <c r="SXT16" s="405"/>
      <c r="SXU16" s="405"/>
      <c r="SXV16" s="405"/>
      <c r="SXW16" s="405"/>
      <c r="SXX16" s="405"/>
      <c r="SXY16" s="405"/>
      <c r="SXZ16" s="405"/>
      <c r="SYA16" s="405"/>
      <c r="SYB16" s="405"/>
      <c r="SYC16" s="405"/>
      <c r="SYD16" s="405"/>
      <c r="SYE16" s="405"/>
      <c r="SYF16" s="405"/>
      <c r="SYG16" s="405"/>
      <c r="SYH16" s="405"/>
      <c r="SYI16" s="405"/>
      <c r="SYJ16" s="405"/>
      <c r="SYK16" s="405"/>
      <c r="SYL16" s="405"/>
      <c r="SYM16" s="405"/>
      <c r="SYN16" s="405"/>
      <c r="SYO16" s="405"/>
      <c r="SYP16" s="405"/>
      <c r="SYQ16" s="405"/>
      <c r="SYR16" s="405"/>
      <c r="SYS16" s="405"/>
      <c r="SYT16" s="405"/>
      <c r="SYU16" s="405"/>
      <c r="SYV16" s="405"/>
      <c r="SYW16" s="405"/>
      <c r="SYX16" s="405"/>
      <c r="SYY16" s="405"/>
      <c r="SYZ16" s="405"/>
      <c r="SZA16" s="405"/>
      <c r="SZB16" s="405"/>
      <c r="SZC16" s="405"/>
      <c r="SZD16" s="405"/>
      <c r="SZE16" s="405"/>
      <c r="SZF16" s="405"/>
      <c r="SZG16" s="405"/>
      <c r="SZH16" s="405"/>
      <c r="SZI16" s="405"/>
      <c r="SZJ16" s="405"/>
      <c r="SZK16" s="405"/>
      <c r="SZL16" s="405"/>
      <c r="SZM16" s="405"/>
      <c r="SZN16" s="405"/>
      <c r="SZO16" s="405"/>
      <c r="SZP16" s="405"/>
      <c r="SZQ16" s="405"/>
      <c r="SZR16" s="405"/>
      <c r="SZS16" s="405"/>
      <c r="SZT16" s="405"/>
      <c r="SZU16" s="405"/>
      <c r="SZV16" s="405"/>
      <c r="SZW16" s="405"/>
      <c r="SZX16" s="405"/>
      <c r="SZY16" s="405"/>
      <c r="SZZ16" s="405"/>
      <c r="TAA16" s="405"/>
      <c r="TAB16" s="405"/>
      <c r="TAC16" s="405"/>
      <c r="TAD16" s="405"/>
      <c r="TAE16" s="405"/>
      <c r="TAF16" s="405"/>
      <c r="TAG16" s="405"/>
      <c r="TAH16" s="405"/>
      <c r="TAI16" s="405"/>
      <c r="TAJ16" s="405"/>
      <c r="TAK16" s="405"/>
      <c r="TAL16" s="405"/>
      <c r="TAM16" s="405"/>
      <c r="TAN16" s="405"/>
      <c r="TAO16" s="405"/>
      <c r="TAP16" s="405"/>
      <c r="TAQ16" s="405"/>
      <c r="TAR16" s="405"/>
      <c r="TAS16" s="405"/>
      <c r="TAT16" s="405"/>
      <c r="TAU16" s="405"/>
      <c r="TAV16" s="405"/>
      <c r="TAW16" s="405"/>
      <c r="TAX16" s="405"/>
      <c r="TAY16" s="405"/>
      <c r="TAZ16" s="405"/>
      <c r="TBA16" s="405"/>
      <c r="TBB16" s="405"/>
      <c r="TBC16" s="405"/>
      <c r="TBD16" s="405"/>
      <c r="TBE16" s="405"/>
      <c r="TBF16" s="405"/>
      <c r="TBG16" s="405"/>
      <c r="TBH16" s="405"/>
      <c r="TBI16" s="405"/>
      <c r="TBJ16" s="405"/>
      <c r="TBK16" s="405"/>
      <c r="TBL16" s="405"/>
      <c r="TBM16" s="405"/>
      <c r="TBN16" s="405"/>
      <c r="TBO16" s="405"/>
      <c r="TBP16" s="405"/>
      <c r="TBQ16" s="405"/>
      <c r="TBR16" s="405"/>
      <c r="TBS16" s="405"/>
      <c r="TBT16" s="405"/>
      <c r="TBU16" s="405"/>
      <c r="TBV16" s="405"/>
      <c r="TBW16" s="405"/>
      <c r="TBX16" s="405"/>
      <c r="TBY16" s="405"/>
      <c r="TBZ16" s="405"/>
      <c r="TCA16" s="405"/>
      <c r="TCB16" s="405"/>
      <c r="TCC16" s="405"/>
      <c r="TCD16" s="405"/>
      <c r="TCE16" s="405"/>
      <c r="TCF16" s="405"/>
      <c r="TCG16" s="405"/>
      <c r="TCH16" s="405"/>
      <c r="TCI16" s="405"/>
      <c r="TCJ16" s="405"/>
      <c r="TCK16" s="405"/>
      <c r="TCL16" s="405"/>
      <c r="TCM16" s="405"/>
      <c r="TCN16" s="405"/>
      <c r="TCO16" s="405"/>
      <c r="TCP16" s="405"/>
      <c r="TCQ16" s="405"/>
      <c r="TCR16" s="405"/>
      <c r="TCS16" s="405"/>
      <c r="TCT16" s="405"/>
      <c r="TCU16" s="405"/>
      <c r="TCV16" s="405"/>
      <c r="TCW16" s="405"/>
      <c r="TCX16" s="405"/>
      <c r="TCY16" s="405"/>
      <c r="TCZ16" s="405"/>
      <c r="TDA16" s="405"/>
      <c r="TDB16" s="405"/>
      <c r="TDC16" s="405"/>
      <c r="TDD16" s="405"/>
      <c r="TDE16" s="405"/>
      <c r="TDF16" s="405"/>
      <c r="TDG16" s="405"/>
      <c r="TDH16" s="405"/>
      <c r="TDI16" s="405"/>
      <c r="TDJ16" s="405"/>
      <c r="TDK16" s="405"/>
      <c r="TDL16" s="405"/>
      <c r="TDM16" s="405"/>
      <c r="TDN16" s="405"/>
      <c r="TDO16" s="405"/>
      <c r="TDP16" s="405"/>
      <c r="TDQ16" s="405"/>
      <c r="TDR16" s="405"/>
      <c r="TDS16" s="405"/>
      <c r="TDT16" s="405"/>
      <c r="TDU16" s="405"/>
      <c r="TDV16" s="405"/>
      <c r="TDW16" s="405"/>
      <c r="TDX16" s="405"/>
      <c r="TDY16" s="405"/>
      <c r="TDZ16" s="405"/>
      <c r="TEA16" s="405"/>
      <c r="TEB16" s="405"/>
      <c r="TEC16" s="405"/>
      <c r="TED16" s="405"/>
      <c r="TEE16" s="405"/>
      <c r="TEF16" s="405"/>
      <c r="TEG16" s="405"/>
      <c r="TEH16" s="405"/>
      <c r="TEI16" s="405"/>
      <c r="TEJ16" s="405"/>
      <c r="TEK16" s="405"/>
      <c r="TEL16" s="405"/>
      <c r="TEM16" s="405"/>
      <c r="TEN16" s="405"/>
      <c r="TEO16" s="405"/>
      <c r="TEP16" s="405"/>
      <c r="TEQ16" s="405"/>
      <c r="TER16" s="405"/>
      <c r="TES16" s="405"/>
      <c r="TET16" s="405"/>
      <c r="TEU16" s="405"/>
      <c r="TEV16" s="405"/>
      <c r="TEW16" s="405"/>
      <c r="TEX16" s="405"/>
      <c r="TEY16" s="405"/>
      <c r="TEZ16" s="405"/>
      <c r="TFA16" s="405"/>
      <c r="TFB16" s="405"/>
      <c r="TFC16" s="405"/>
      <c r="TFD16" s="405"/>
      <c r="TFE16" s="405"/>
      <c r="TFF16" s="405"/>
      <c r="TFG16" s="405"/>
      <c r="TFH16" s="405"/>
      <c r="TFI16" s="405"/>
      <c r="TFJ16" s="405"/>
      <c r="TFK16" s="405"/>
      <c r="TFL16" s="405"/>
      <c r="TFM16" s="405"/>
      <c r="TFN16" s="405"/>
      <c r="TFO16" s="405"/>
      <c r="TFP16" s="405"/>
      <c r="TFQ16" s="405"/>
      <c r="TFR16" s="405"/>
      <c r="TFS16" s="405"/>
      <c r="TFT16" s="405"/>
      <c r="TFU16" s="405"/>
      <c r="TFV16" s="405"/>
      <c r="TFW16" s="405"/>
      <c r="TFX16" s="405"/>
      <c r="TFY16" s="405"/>
      <c r="TFZ16" s="405"/>
      <c r="TGA16" s="405"/>
      <c r="TGB16" s="405"/>
      <c r="TGC16" s="405"/>
      <c r="TGD16" s="405"/>
      <c r="TGE16" s="405"/>
      <c r="TGF16" s="405"/>
      <c r="TGG16" s="405"/>
      <c r="TGH16" s="405"/>
      <c r="TGI16" s="405"/>
      <c r="TGJ16" s="405"/>
      <c r="TGK16" s="405"/>
      <c r="TGL16" s="405"/>
      <c r="TGM16" s="405"/>
      <c r="TGN16" s="405"/>
      <c r="TGO16" s="405"/>
      <c r="TGP16" s="405"/>
      <c r="TGQ16" s="405"/>
      <c r="TGR16" s="405"/>
      <c r="TGS16" s="405"/>
      <c r="TGT16" s="405"/>
      <c r="TGU16" s="405"/>
      <c r="TGV16" s="405"/>
      <c r="TGW16" s="405"/>
      <c r="TGX16" s="405"/>
      <c r="TGY16" s="405"/>
      <c r="TGZ16" s="405"/>
      <c r="THA16" s="405"/>
      <c r="THB16" s="405"/>
      <c r="THC16" s="405"/>
      <c r="THD16" s="405"/>
      <c r="THE16" s="405"/>
      <c r="THF16" s="405"/>
      <c r="THG16" s="405"/>
      <c r="THH16" s="405"/>
      <c r="THI16" s="405"/>
      <c r="THJ16" s="405"/>
      <c r="THK16" s="405"/>
      <c r="THL16" s="405"/>
      <c r="THM16" s="405"/>
      <c r="THN16" s="405"/>
      <c r="THO16" s="405"/>
      <c r="THP16" s="405"/>
      <c r="THQ16" s="405"/>
      <c r="THR16" s="405"/>
      <c r="THS16" s="405"/>
      <c r="THT16" s="405"/>
      <c r="THU16" s="405"/>
      <c r="THV16" s="405"/>
      <c r="THW16" s="405"/>
      <c r="THX16" s="405"/>
      <c r="THY16" s="405"/>
      <c r="THZ16" s="405"/>
      <c r="TIA16" s="405"/>
      <c r="TIB16" s="405"/>
      <c r="TIC16" s="405"/>
      <c r="TID16" s="405"/>
      <c r="TIE16" s="405"/>
      <c r="TIF16" s="405"/>
      <c r="TIG16" s="405"/>
      <c r="TIH16" s="405"/>
      <c r="TII16" s="405"/>
      <c r="TIJ16" s="405"/>
      <c r="TIK16" s="405"/>
      <c r="TIL16" s="405"/>
      <c r="TIM16" s="405"/>
      <c r="TIN16" s="405"/>
      <c r="TIO16" s="405"/>
      <c r="TIP16" s="405"/>
      <c r="TIQ16" s="405"/>
      <c r="TIR16" s="405"/>
      <c r="TIS16" s="405"/>
      <c r="TIT16" s="405"/>
      <c r="TIU16" s="405"/>
      <c r="TIV16" s="405"/>
      <c r="TIW16" s="405"/>
      <c r="TIX16" s="405"/>
      <c r="TIY16" s="405"/>
      <c r="TIZ16" s="405"/>
      <c r="TJA16" s="405"/>
      <c r="TJB16" s="405"/>
      <c r="TJC16" s="405"/>
      <c r="TJD16" s="405"/>
      <c r="TJE16" s="405"/>
      <c r="TJF16" s="405"/>
      <c r="TJG16" s="405"/>
      <c r="TJH16" s="405"/>
      <c r="TJI16" s="405"/>
      <c r="TJJ16" s="405"/>
      <c r="TJK16" s="405"/>
      <c r="TJL16" s="405"/>
      <c r="TJM16" s="405"/>
      <c r="TJN16" s="405"/>
      <c r="TJO16" s="405"/>
      <c r="TJP16" s="405"/>
      <c r="TJQ16" s="405"/>
      <c r="TJR16" s="405"/>
      <c r="TJS16" s="405"/>
      <c r="TJT16" s="405"/>
      <c r="TJU16" s="405"/>
      <c r="TJV16" s="405"/>
      <c r="TJW16" s="405"/>
      <c r="TJX16" s="405"/>
      <c r="TJY16" s="405"/>
      <c r="TJZ16" s="405"/>
      <c r="TKA16" s="405"/>
      <c r="TKB16" s="405"/>
      <c r="TKC16" s="405"/>
      <c r="TKD16" s="405"/>
      <c r="TKE16" s="405"/>
      <c r="TKF16" s="405"/>
      <c r="TKG16" s="405"/>
      <c r="TKH16" s="405"/>
      <c r="TKI16" s="405"/>
      <c r="TKJ16" s="405"/>
      <c r="TKK16" s="405"/>
      <c r="TKL16" s="405"/>
      <c r="TKM16" s="405"/>
      <c r="TKN16" s="405"/>
      <c r="TKO16" s="405"/>
      <c r="TKP16" s="405"/>
      <c r="TKQ16" s="405"/>
      <c r="TKR16" s="405"/>
      <c r="TKS16" s="405"/>
      <c r="TKT16" s="405"/>
      <c r="TKU16" s="405"/>
      <c r="TKV16" s="405"/>
      <c r="TKW16" s="405"/>
      <c r="TKX16" s="405"/>
      <c r="TKY16" s="405"/>
      <c r="TKZ16" s="405"/>
      <c r="TLA16" s="405"/>
      <c r="TLB16" s="405"/>
      <c r="TLC16" s="405"/>
      <c r="TLD16" s="405"/>
      <c r="TLE16" s="405"/>
      <c r="TLF16" s="405"/>
      <c r="TLG16" s="405"/>
      <c r="TLH16" s="405"/>
      <c r="TLI16" s="405"/>
      <c r="TLJ16" s="405"/>
      <c r="TLK16" s="405"/>
      <c r="TLL16" s="405"/>
      <c r="TLM16" s="405"/>
      <c r="TLN16" s="405"/>
      <c r="TLO16" s="405"/>
      <c r="TLP16" s="405"/>
      <c r="TLQ16" s="405"/>
      <c r="TLR16" s="405"/>
      <c r="TLS16" s="405"/>
      <c r="TLT16" s="405"/>
      <c r="TLU16" s="405"/>
      <c r="TLV16" s="405"/>
      <c r="TLW16" s="405"/>
      <c r="TLX16" s="405"/>
      <c r="TLY16" s="405"/>
      <c r="TLZ16" s="405"/>
      <c r="TMA16" s="405"/>
      <c r="TMB16" s="405"/>
      <c r="TMC16" s="405"/>
      <c r="TMD16" s="405"/>
      <c r="TME16" s="405"/>
      <c r="TMF16" s="405"/>
      <c r="TMG16" s="405"/>
      <c r="TMH16" s="405"/>
      <c r="TMI16" s="405"/>
      <c r="TMJ16" s="405"/>
      <c r="TMK16" s="405"/>
      <c r="TML16" s="405"/>
      <c r="TMM16" s="405"/>
      <c r="TMN16" s="405"/>
      <c r="TMO16" s="405"/>
      <c r="TMP16" s="405"/>
      <c r="TMQ16" s="405"/>
      <c r="TMR16" s="405"/>
      <c r="TMS16" s="405"/>
      <c r="TMT16" s="405"/>
      <c r="TMU16" s="405"/>
      <c r="TMV16" s="405"/>
      <c r="TMW16" s="405"/>
      <c r="TMX16" s="405"/>
      <c r="TMY16" s="405"/>
      <c r="TMZ16" s="405"/>
      <c r="TNA16" s="405"/>
      <c r="TNB16" s="405"/>
      <c r="TNC16" s="405"/>
      <c r="TND16" s="405"/>
      <c r="TNE16" s="405"/>
      <c r="TNF16" s="405"/>
      <c r="TNG16" s="405"/>
      <c r="TNH16" s="405"/>
      <c r="TNI16" s="405"/>
      <c r="TNJ16" s="405"/>
      <c r="TNK16" s="405"/>
      <c r="TNL16" s="405"/>
      <c r="TNM16" s="405"/>
      <c r="TNN16" s="405"/>
      <c r="TNO16" s="405"/>
      <c r="TNP16" s="405"/>
      <c r="TNQ16" s="405"/>
      <c r="TNR16" s="405"/>
      <c r="TNS16" s="405"/>
      <c r="TNT16" s="405"/>
      <c r="TNU16" s="405"/>
      <c r="TNV16" s="405"/>
      <c r="TNW16" s="405"/>
      <c r="TNX16" s="405"/>
      <c r="TNY16" s="405"/>
      <c r="TNZ16" s="405"/>
      <c r="TOA16" s="405"/>
      <c r="TOB16" s="405"/>
      <c r="TOC16" s="405"/>
      <c r="TOD16" s="405"/>
      <c r="TOE16" s="405"/>
      <c r="TOF16" s="405"/>
      <c r="TOG16" s="405"/>
      <c r="TOH16" s="405"/>
      <c r="TOI16" s="405"/>
      <c r="TOJ16" s="405"/>
      <c r="TOK16" s="405"/>
      <c r="TOL16" s="405"/>
      <c r="TOM16" s="405"/>
      <c r="TON16" s="405"/>
      <c r="TOO16" s="405"/>
      <c r="TOP16" s="405"/>
      <c r="TOQ16" s="405"/>
      <c r="TOR16" s="405"/>
      <c r="TOS16" s="405"/>
      <c r="TOT16" s="405"/>
      <c r="TOU16" s="405"/>
      <c r="TOV16" s="405"/>
      <c r="TOW16" s="405"/>
      <c r="TOX16" s="405"/>
      <c r="TOY16" s="405"/>
      <c r="TOZ16" s="405"/>
      <c r="TPA16" s="405"/>
      <c r="TPB16" s="405"/>
      <c r="TPC16" s="405"/>
      <c r="TPD16" s="405"/>
      <c r="TPE16" s="405"/>
      <c r="TPF16" s="405"/>
      <c r="TPG16" s="405"/>
      <c r="TPH16" s="405"/>
      <c r="TPI16" s="405"/>
      <c r="TPJ16" s="405"/>
      <c r="TPK16" s="405"/>
      <c r="TPL16" s="405"/>
      <c r="TPM16" s="405"/>
      <c r="TPN16" s="405"/>
      <c r="TPO16" s="405"/>
      <c r="TPP16" s="405"/>
      <c r="TPQ16" s="405"/>
      <c r="TPR16" s="405"/>
      <c r="TPS16" s="405"/>
      <c r="TPT16" s="405"/>
      <c r="TPU16" s="405"/>
      <c r="TPV16" s="405"/>
      <c r="TPW16" s="405"/>
      <c r="TPX16" s="405"/>
      <c r="TPY16" s="405"/>
      <c r="TPZ16" s="405"/>
      <c r="TQA16" s="405"/>
      <c r="TQB16" s="405"/>
      <c r="TQC16" s="405"/>
      <c r="TQD16" s="405"/>
      <c r="TQE16" s="405"/>
      <c r="TQF16" s="405"/>
      <c r="TQG16" s="405"/>
      <c r="TQH16" s="405"/>
      <c r="TQI16" s="405"/>
      <c r="TQJ16" s="405"/>
      <c r="TQK16" s="405"/>
      <c r="TQL16" s="405"/>
      <c r="TQM16" s="405"/>
      <c r="TQN16" s="405"/>
      <c r="TQO16" s="405"/>
      <c r="TQP16" s="405"/>
      <c r="TQQ16" s="405"/>
      <c r="TQR16" s="405"/>
      <c r="TQS16" s="405"/>
      <c r="TQT16" s="405"/>
      <c r="TQU16" s="405"/>
      <c r="TQV16" s="405"/>
      <c r="TQW16" s="405"/>
      <c r="TQX16" s="405"/>
      <c r="TQY16" s="405"/>
      <c r="TQZ16" s="405"/>
      <c r="TRA16" s="405"/>
      <c r="TRB16" s="405"/>
      <c r="TRC16" s="405"/>
      <c r="TRD16" s="405"/>
      <c r="TRE16" s="405"/>
      <c r="TRF16" s="405"/>
      <c r="TRG16" s="405"/>
      <c r="TRH16" s="405"/>
      <c r="TRI16" s="405"/>
      <c r="TRJ16" s="405"/>
      <c r="TRK16" s="405"/>
      <c r="TRL16" s="405"/>
      <c r="TRM16" s="405"/>
      <c r="TRN16" s="405"/>
      <c r="TRO16" s="405"/>
      <c r="TRP16" s="405"/>
      <c r="TRQ16" s="405"/>
      <c r="TRR16" s="405"/>
      <c r="TRS16" s="405"/>
      <c r="TRT16" s="405"/>
      <c r="TRU16" s="405"/>
      <c r="TRV16" s="405"/>
      <c r="TRW16" s="405"/>
      <c r="TRX16" s="405"/>
      <c r="TRY16" s="405"/>
      <c r="TRZ16" s="405"/>
      <c r="TSA16" s="405"/>
      <c r="TSB16" s="405"/>
      <c r="TSC16" s="405"/>
      <c r="TSD16" s="405"/>
      <c r="TSE16" s="405"/>
      <c r="TSF16" s="405"/>
      <c r="TSG16" s="405"/>
      <c r="TSH16" s="405"/>
      <c r="TSI16" s="405"/>
      <c r="TSJ16" s="405"/>
      <c r="TSK16" s="405"/>
      <c r="TSL16" s="405"/>
      <c r="TSM16" s="405"/>
      <c r="TSN16" s="405"/>
      <c r="TSO16" s="405"/>
      <c r="TSP16" s="405"/>
      <c r="TSQ16" s="405"/>
      <c r="TSR16" s="405"/>
      <c r="TSS16" s="405"/>
      <c r="TST16" s="405"/>
      <c r="TSU16" s="405"/>
      <c r="TSV16" s="405"/>
      <c r="TSW16" s="405"/>
      <c r="TSX16" s="405"/>
      <c r="TSY16" s="405"/>
      <c r="TSZ16" s="405"/>
      <c r="TTA16" s="405"/>
      <c r="TTB16" s="405"/>
      <c r="TTC16" s="405"/>
      <c r="TTD16" s="405"/>
      <c r="TTE16" s="405"/>
      <c r="TTF16" s="405"/>
      <c r="TTG16" s="405"/>
      <c r="TTH16" s="405"/>
      <c r="TTI16" s="405"/>
      <c r="TTJ16" s="405"/>
      <c r="TTK16" s="405"/>
      <c r="TTL16" s="405"/>
      <c r="TTM16" s="405"/>
      <c r="TTN16" s="405"/>
      <c r="TTO16" s="405"/>
      <c r="TTP16" s="405"/>
      <c r="TTQ16" s="405"/>
      <c r="TTR16" s="405"/>
      <c r="TTS16" s="405"/>
      <c r="TTT16" s="405"/>
      <c r="TTU16" s="405"/>
      <c r="TTV16" s="405"/>
      <c r="TTW16" s="405"/>
      <c r="TTX16" s="405"/>
      <c r="TTY16" s="405"/>
      <c r="TTZ16" s="405"/>
      <c r="TUA16" s="405"/>
      <c r="TUB16" s="405"/>
      <c r="TUC16" s="405"/>
      <c r="TUD16" s="405"/>
      <c r="TUE16" s="405"/>
      <c r="TUF16" s="405"/>
      <c r="TUG16" s="405"/>
      <c r="TUH16" s="405"/>
      <c r="TUI16" s="405"/>
      <c r="TUJ16" s="405"/>
      <c r="TUK16" s="405"/>
      <c r="TUL16" s="405"/>
      <c r="TUM16" s="405"/>
      <c r="TUN16" s="405"/>
      <c r="TUO16" s="405"/>
      <c r="TUP16" s="405"/>
      <c r="TUQ16" s="405"/>
      <c r="TUR16" s="405"/>
      <c r="TUS16" s="405"/>
      <c r="TUT16" s="405"/>
      <c r="TUU16" s="405"/>
      <c r="TUV16" s="405"/>
      <c r="TUW16" s="405"/>
      <c r="TUX16" s="405"/>
      <c r="TUY16" s="405"/>
      <c r="TUZ16" s="405"/>
      <c r="TVA16" s="405"/>
      <c r="TVB16" s="405"/>
      <c r="TVC16" s="405"/>
      <c r="TVD16" s="405"/>
      <c r="TVE16" s="405"/>
      <c r="TVF16" s="405"/>
      <c r="TVG16" s="405"/>
      <c r="TVH16" s="405"/>
      <c r="TVI16" s="405"/>
      <c r="TVJ16" s="405"/>
      <c r="TVK16" s="405"/>
      <c r="TVL16" s="405"/>
      <c r="TVM16" s="405"/>
      <c r="TVN16" s="405"/>
      <c r="TVO16" s="405"/>
      <c r="TVP16" s="405"/>
      <c r="TVQ16" s="405"/>
      <c r="TVR16" s="405"/>
      <c r="TVS16" s="405"/>
      <c r="TVT16" s="405"/>
      <c r="TVU16" s="405"/>
      <c r="TVV16" s="405"/>
      <c r="TVW16" s="405"/>
      <c r="TVX16" s="405"/>
      <c r="TVY16" s="405"/>
      <c r="TVZ16" s="405"/>
      <c r="TWA16" s="405"/>
      <c r="TWB16" s="405"/>
      <c r="TWC16" s="405"/>
      <c r="TWD16" s="405"/>
      <c r="TWE16" s="405"/>
      <c r="TWF16" s="405"/>
      <c r="TWG16" s="405"/>
      <c r="TWH16" s="405"/>
      <c r="TWI16" s="405"/>
      <c r="TWJ16" s="405"/>
      <c r="TWK16" s="405"/>
      <c r="TWL16" s="405"/>
      <c r="TWM16" s="405"/>
      <c r="TWN16" s="405"/>
      <c r="TWO16" s="405"/>
      <c r="TWP16" s="405"/>
      <c r="TWQ16" s="405"/>
      <c r="TWR16" s="405"/>
      <c r="TWS16" s="405"/>
      <c r="TWT16" s="405"/>
      <c r="TWU16" s="405"/>
      <c r="TWV16" s="405"/>
      <c r="TWW16" s="405"/>
      <c r="TWX16" s="405"/>
      <c r="TWY16" s="405"/>
      <c r="TWZ16" s="405"/>
      <c r="TXA16" s="405"/>
      <c r="TXB16" s="405"/>
      <c r="TXC16" s="405"/>
      <c r="TXD16" s="405"/>
      <c r="TXE16" s="405"/>
      <c r="TXF16" s="405"/>
      <c r="TXG16" s="405"/>
      <c r="TXH16" s="405"/>
      <c r="TXI16" s="405"/>
      <c r="TXJ16" s="405"/>
      <c r="TXK16" s="405"/>
      <c r="TXL16" s="405"/>
      <c r="TXM16" s="405"/>
      <c r="TXN16" s="405"/>
      <c r="TXO16" s="405"/>
      <c r="TXP16" s="405"/>
      <c r="TXQ16" s="405"/>
      <c r="TXR16" s="405"/>
      <c r="TXS16" s="405"/>
      <c r="TXT16" s="405"/>
      <c r="TXU16" s="405"/>
      <c r="TXV16" s="405"/>
      <c r="TXW16" s="405"/>
      <c r="TXX16" s="405"/>
      <c r="TXY16" s="405"/>
      <c r="TXZ16" s="405"/>
      <c r="TYA16" s="405"/>
      <c r="TYB16" s="405"/>
      <c r="TYC16" s="405"/>
      <c r="TYD16" s="405"/>
      <c r="TYE16" s="405"/>
      <c r="TYF16" s="405"/>
      <c r="TYG16" s="405"/>
      <c r="TYH16" s="405"/>
      <c r="TYI16" s="405"/>
      <c r="TYJ16" s="405"/>
      <c r="TYK16" s="405"/>
      <c r="TYL16" s="405"/>
      <c r="TYM16" s="405"/>
      <c r="TYN16" s="405"/>
      <c r="TYO16" s="405"/>
      <c r="TYP16" s="405"/>
      <c r="TYQ16" s="405"/>
      <c r="TYR16" s="405"/>
      <c r="TYS16" s="405"/>
      <c r="TYT16" s="405"/>
      <c r="TYU16" s="405"/>
      <c r="TYV16" s="405"/>
      <c r="TYW16" s="405"/>
      <c r="TYX16" s="405"/>
      <c r="TYY16" s="405"/>
      <c r="TYZ16" s="405"/>
      <c r="TZA16" s="405"/>
      <c r="TZB16" s="405"/>
      <c r="TZC16" s="405"/>
      <c r="TZD16" s="405"/>
      <c r="TZE16" s="405"/>
      <c r="TZF16" s="405"/>
      <c r="TZG16" s="405"/>
      <c r="TZH16" s="405"/>
      <c r="TZI16" s="405"/>
      <c r="TZJ16" s="405"/>
      <c r="TZK16" s="405"/>
      <c r="TZL16" s="405"/>
      <c r="TZM16" s="405"/>
      <c r="TZN16" s="405"/>
      <c r="TZO16" s="405"/>
      <c r="TZP16" s="405"/>
      <c r="TZQ16" s="405"/>
      <c r="TZR16" s="405"/>
      <c r="TZS16" s="405"/>
      <c r="TZT16" s="405"/>
      <c r="TZU16" s="405"/>
      <c r="TZV16" s="405"/>
      <c r="TZW16" s="405"/>
      <c r="TZX16" s="405"/>
      <c r="TZY16" s="405"/>
      <c r="TZZ16" s="405"/>
      <c r="UAA16" s="405"/>
      <c r="UAB16" s="405"/>
      <c r="UAC16" s="405"/>
      <c r="UAD16" s="405"/>
      <c r="UAE16" s="405"/>
      <c r="UAF16" s="405"/>
      <c r="UAG16" s="405"/>
      <c r="UAH16" s="405"/>
      <c r="UAI16" s="405"/>
      <c r="UAJ16" s="405"/>
      <c r="UAK16" s="405"/>
      <c r="UAL16" s="405"/>
      <c r="UAM16" s="405"/>
      <c r="UAN16" s="405"/>
      <c r="UAO16" s="405"/>
      <c r="UAP16" s="405"/>
      <c r="UAQ16" s="405"/>
      <c r="UAR16" s="405"/>
      <c r="UAS16" s="405"/>
      <c r="UAT16" s="405"/>
      <c r="UAU16" s="405"/>
      <c r="UAV16" s="405"/>
      <c r="UAW16" s="405"/>
      <c r="UAX16" s="405"/>
      <c r="UAY16" s="405"/>
      <c r="UAZ16" s="405"/>
      <c r="UBA16" s="405"/>
      <c r="UBB16" s="405"/>
      <c r="UBC16" s="405"/>
      <c r="UBD16" s="405"/>
      <c r="UBE16" s="405"/>
      <c r="UBF16" s="405"/>
      <c r="UBG16" s="405"/>
      <c r="UBH16" s="405"/>
      <c r="UBI16" s="405"/>
      <c r="UBJ16" s="405"/>
      <c r="UBK16" s="405"/>
      <c r="UBL16" s="405"/>
      <c r="UBM16" s="405"/>
      <c r="UBN16" s="405"/>
      <c r="UBO16" s="405"/>
      <c r="UBP16" s="405"/>
      <c r="UBQ16" s="405"/>
      <c r="UBR16" s="405"/>
      <c r="UBS16" s="405"/>
      <c r="UBT16" s="405"/>
      <c r="UBU16" s="405"/>
      <c r="UBV16" s="405"/>
      <c r="UBW16" s="405"/>
      <c r="UBX16" s="405"/>
      <c r="UBY16" s="405"/>
      <c r="UBZ16" s="405"/>
      <c r="UCA16" s="405"/>
      <c r="UCB16" s="405"/>
      <c r="UCC16" s="405"/>
      <c r="UCD16" s="405"/>
      <c r="UCE16" s="405"/>
      <c r="UCF16" s="405"/>
      <c r="UCG16" s="405"/>
      <c r="UCH16" s="405"/>
      <c r="UCI16" s="405"/>
      <c r="UCJ16" s="405"/>
      <c r="UCK16" s="405"/>
      <c r="UCL16" s="405"/>
      <c r="UCM16" s="405"/>
      <c r="UCN16" s="405"/>
      <c r="UCO16" s="405"/>
      <c r="UCP16" s="405"/>
      <c r="UCQ16" s="405"/>
      <c r="UCR16" s="405"/>
      <c r="UCS16" s="405"/>
      <c r="UCT16" s="405"/>
      <c r="UCU16" s="405"/>
      <c r="UCV16" s="405"/>
      <c r="UCW16" s="405"/>
      <c r="UCX16" s="405"/>
      <c r="UCY16" s="405"/>
      <c r="UCZ16" s="405"/>
      <c r="UDA16" s="405"/>
      <c r="UDB16" s="405"/>
      <c r="UDC16" s="405"/>
      <c r="UDD16" s="405"/>
      <c r="UDE16" s="405"/>
      <c r="UDF16" s="405"/>
      <c r="UDG16" s="405"/>
      <c r="UDH16" s="405"/>
      <c r="UDI16" s="405"/>
      <c r="UDJ16" s="405"/>
      <c r="UDK16" s="405"/>
      <c r="UDL16" s="405"/>
      <c r="UDM16" s="405"/>
      <c r="UDN16" s="405"/>
      <c r="UDO16" s="405"/>
      <c r="UDP16" s="405"/>
      <c r="UDQ16" s="405"/>
      <c r="UDR16" s="405"/>
      <c r="UDS16" s="405"/>
      <c r="UDT16" s="405"/>
      <c r="UDU16" s="405"/>
      <c r="UDV16" s="405"/>
      <c r="UDW16" s="405"/>
      <c r="UDX16" s="405"/>
      <c r="UDY16" s="405"/>
      <c r="UDZ16" s="405"/>
      <c r="UEA16" s="405"/>
      <c r="UEB16" s="405"/>
      <c r="UEC16" s="405"/>
      <c r="UED16" s="405"/>
      <c r="UEE16" s="405"/>
      <c r="UEF16" s="405"/>
      <c r="UEG16" s="405"/>
      <c r="UEH16" s="405"/>
      <c r="UEI16" s="405"/>
      <c r="UEJ16" s="405"/>
      <c r="UEK16" s="405"/>
      <c r="UEL16" s="405"/>
      <c r="UEM16" s="405"/>
      <c r="UEN16" s="405"/>
      <c r="UEO16" s="405"/>
      <c r="UEP16" s="405"/>
      <c r="UEQ16" s="405"/>
      <c r="UER16" s="405"/>
      <c r="UES16" s="405"/>
      <c r="UET16" s="405"/>
      <c r="UEU16" s="405"/>
      <c r="UEV16" s="405"/>
      <c r="UEW16" s="405"/>
      <c r="UEX16" s="405"/>
      <c r="UEY16" s="405"/>
      <c r="UEZ16" s="405"/>
      <c r="UFA16" s="405"/>
      <c r="UFB16" s="405"/>
      <c r="UFC16" s="405"/>
      <c r="UFD16" s="405"/>
      <c r="UFE16" s="405"/>
      <c r="UFF16" s="405"/>
      <c r="UFG16" s="405"/>
      <c r="UFH16" s="405"/>
      <c r="UFI16" s="405"/>
      <c r="UFJ16" s="405"/>
      <c r="UFK16" s="405"/>
      <c r="UFL16" s="405"/>
      <c r="UFM16" s="405"/>
      <c r="UFN16" s="405"/>
      <c r="UFO16" s="405"/>
      <c r="UFP16" s="405"/>
      <c r="UFQ16" s="405"/>
      <c r="UFR16" s="405"/>
      <c r="UFS16" s="405"/>
      <c r="UFT16" s="405"/>
      <c r="UFU16" s="405"/>
      <c r="UFV16" s="405"/>
      <c r="UFW16" s="405"/>
      <c r="UFX16" s="405"/>
      <c r="UFY16" s="405"/>
      <c r="UFZ16" s="405"/>
      <c r="UGA16" s="405"/>
      <c r="UGB16" s="405"/>
      <c r="UGC16" s="405"/>
      <c r="UGD16" s="405"/>
      <c r="UGE16" s="405"/>
      <c r="UGF16" s="405"/>
      <c r="UGG16" s="405"/>
      <c r="UGH16" s="405"/>
      <c r="UGI16" s="405"/>
      <c r="UGJ16" s="405"/>
      <c r="UGK16" s="405"/>
      <c r="UGL16" s="405"/>
      <c r="UGM16" s="405"/>
      <c r="UGN16" s="405"/>
      <c r="UGO16" s="405"/>
      <c r="UGP16" s="405"/>
      <c r="UGQ16" s="405"/>
      <c r="UGR16" s="405"/>
      <c r="UGS16" s="405"/>
      <c r="UGT16" s="405"/>
      <c r="UGU16" s="405"/>
      <c r="UGV16" s="405"/>
      <c r="UGW16" s="405"/>
      <c r="UGX16" s="405"/>
      <c r="UGY16" s="405"/>
      <c r="UGZ16" s="405"/>
      <c r="UHA16" s="405"/>
      <c r="UHB16" s="405"/>
      <c r="UHC16" s="405"/>
      <c r="UHD16" s="405"/>
      <c r="UHE16" s="405"/>
      <c r="UHF16" s="405"/>
      <c r="UHG16" s="405"/>
      <c r="UHH16" s="405"/>
      <c r="UHI16" s="405"/>
      <c r="UHJ16" s="405"/>
      <c r="UHK16" s="405"/>
      <c r="UHL16" s="405"/>
      <c r="UHM16" s="405"/>
      <c r="UHN16" s="405"/>
      <c r="UHO16" s="405"/>
      <c r="UHP16" s="405"/>
      <c r="UHQ16" s="405"/>
      <c r="UHR16" s="405"/>
      <c r="UHS16" s="405"/>
      <c r="UHT16" s="405"/>
      <c r="UHU16" s="405"/>
      <c r="UHV16" s="405"/>
      <c r="UHW16" s="405"/>
      <c r="UHX16" s="405"/>
      <c r="UHY16" s="405"/>
      <c r="UHZ16" s="405"/>
      <c r="UIA16" s="405"/>
      <c r="UIB16" s="405"/>
      <c r="UIC16" s="405"/>
      <c r="UID16" s="405"/>
      <c r="UIE16" s="405"/>
      <c r="UIF16" s="405"/>
      <c r="UIG16" s="405"/>
      <c r="UIH16" s="405"/>
      <c r="UII16" s="405"/>
      <c r="UIJ16" s="405"/>
      <c r="UIK16" s="405"/>
      <c r="UIL16" s="405"/>
      <c r="UIM16" s="405"/>
      <c r="UIN16" s="405"/>
      <c r="UIO16" s="405"/>
      <c r="UIP16" s="405"/>
      <c r="UIQ16" s="405"/>
      <c r="UIR16" s="405"/>
      <c r="UIS16" s="405"/>
      <c r="UIT16" s="405"/>
      <c r="UIU16" s="405"/>
      <c r="UIV16" s="405"/>
      <c r="UIW16" s="405"/>
      <c r="UIX16" s="405"/>
      <c r="UIY16" s="405"/>
      <c r="UIZ16" s="405"/>
      <c r="UJA16" s="405"/>
      <c r="UJB16" s="405"/>
      <c r="UJC16" s="405"/>
      <c r="UJD16" s="405"/>
      <c r="UJE16" s="405"/>
      <c r="UJF16" s="405"/>
      <c r="UJG16" s="405"/>
      <c r="UJH16" s="405"/>
      <c r="UJI16" s="405"/>
      <c r="UJJ16" s="405"/>
      <c r="UJK16" s="405"/>
      <c r="UJL16" s="405"/>
      <c r="UJM16" s="405"/>
      <c r="UJN16" s="405"/>
      <c r="UJO16" s="405"/>
      <c r="UJP16" s="405"/>
      <c r="UJQ16" s="405"/>
      <c r="UJR16" s="405"/>
      <c r="UJS16" s="405"/>
      <c r="UJT16" s="405"/>
      <c r="UJU16" s="405"/>
      <c r="UJV16" s="405"/>
      <c r="UJW16" s="405"/>
      <c r="UJX16" s="405"/>
      <c r="UJY16" s="405"/>
      <c r="UJZ16" s="405"/>
      <c r="UKA16" s="405"/>
      <c r="UKB16" s="405"/>
      <c r="UKC16" s="405"/>
      <c r="UKD16" s="405"/>
      <c r="UKE16" s="405"/>
      <c r="UKF16" s="405"/>
      <c r="UKG16" s="405"/>
      <c r="UKH16" s="405"/>
      <c r="UKI16" s="405"/>
      <c r="UKJ16" s="405"/>
      <c r="UKK16" s="405"/>
      <c r="UKL16" s="405"/>
      <c r="UKM16" s="405"/>
      <c r="UKN16" s="405"/>
      <c r="UKO16" s="405"/>
      <c r="UKP16" s="405"/>
      <c r="UKQ16" s="405"/>
      <c r="UKR16" s="405"/>
      <c r="UKS16" s="405"/>
      <c r="UKT16" s="405"/>
      <c r="UKU16" s="405"/>
      <c r="UKV16" s="405"/>
      <c r="UKW16" s="405"/>
      <c r="UKX16" s="405"/>
      <c r="UKY16" s="405"/>
      <c r="UKZ16" s="405"/>
      <c r="ULA16" s="405"/>
      <c r="ULB16" s="405"/>
      <c r="ULC16" s="405"/>
      <c r="ULD16" s="405"/>
      <c r="ULE16" s="405"/>
      <c r="ULF16" s="405"/>
      <c r="ULG16" s="405"/>
      <c r="ULH16" s="405"/>
      <c r="ULI16" s="405"/>
      <c r="ULJ16" s="405"/>
      <c r="ULK16" s="405"/>
      <c r="ULL16" s="405"/>
      <c r="ULM16" s="405"/>
      <c r="ULN16" s="405"/>
      <c r="ULO16" s="405"/>
      <c r="ULP16" s="405"/>
      <c r="ULQ16" s="405"/>
      <c r="ULR16" s="405"/>
      <c r="ULS16" s="405"/>
      <c r="ULT16" s="405"/>
      <c r="ULU16" s="405"/>
      <c r="ULV16" s="405"/>
      <c r="ULW16" s="405"/>
      <c r="ULX16" s="405"/>
      <c r="ULY16" s="405"/>
      <c r="ULZ16" s="405"/>
      <c r="UMA16" s="405"/>
      <c r="UMB16" s="405"/>
      <c r="UMC16" s="405"/>
      <c r="UMD16" s="405"/>
      <c r="UME16" s="405"/>
      <c r="UMF16" s="405"/>
      <c r="UMG16" s="405"/>
      <c r="UMH16" s="405"/>
      <c r="UMI16" s="405"/>
      <c r="UMJ16" s="405"/>
      <c r="UMK16" s="405"/>
      <c r="UML16" s="405"/>
      <c r="UMM16" s="405"/>
      <c r="UMN16" s="405"/>
      <c r="UMO16" s="405"/>
      <c r="UMP16" s="405"/>
      <c r="UMQ16" s="405"/>
      <c r="UMR16" s="405"/>
      <c r="UMS16" s="405"/>
      <c r="UMT16" s="405"/>
      <c r="UMU16" s="405"/>
      <c r="UMV16" s="405"/>
      <c r="UMW16" s="405"/>
      <c r="UMX16" s="405"/>
      <c r="UMY16" s="405"/>
      <c r="UMZ16" s="405"/>
      <c r="UNA16" s="405"/>
      <c r="UNB16" s="405"/>
      <c r="UNC16" s="405"/>
      <c r="UND16" s="405"/>
      <c r="UNE16" s="405"/>
      <c r="UNF16" s="405"/>
      <c r="UNG16" s="405"/>
      <c r="UNH16" s="405"/>
      <c r="UNI16" s="405"/>
      <c r="UNJ16" s="405"/>
      <c r="UNK16" s="405"/>
      <c r="UNL16" s="405"/>
      <c r="UNM16" s="405"/>
      <c r="UNN16" s="405"/>
      <c r="UNO16" s="405"/>
      <c r="UNP16" s="405"/>
      <c r="UNQ16" s="405"/>
      <c r="UNR16" s="405"/>
      <c r="UNS16" s="405"/>
      <c r="UNT16" s="405"/>
      <c r="UNU16" s="405"/>
      <c r="UNV16" s="405"/>
      <c r="UNW16" s="405"/>
      <c r="UNX16" s="405"/>
      <c r="UNY16" s="405"/>
      <c r="UNZ16" s="405"/>
      <c r="UOA16" s="405"/>
      <c r="UOB16" s="405"/>
      <c r="UOC16" s="405"/>
      <c r="UOD16" s="405"/>
      <c r="UOE16" s="405"/>
      <c r="UOF16" s="405"/>
      <c r="UOG16" s="405"/>
      <c r="UOH16" s="405"/>
      <c r="UOI16" s="405"/>
      <c r="UOJ16" s="405"/>
      <c r="UOK16" s="405"/>
      <c r="UOL16" s="405"/>
      <c r="UOM16" s="405"/>
      <c r="UON16" s="405"/>
      <c r="UOO16" s="405"/>
      <c r="UOP16" s="405"/>
      <c r="UOQ16" s="405"/>
      <c r="UOR16" s="405"/>
      <c r="UOS16" s="405"/>
      <c r="UOT16" s="405"/>
      <c r="UOU16" s="405"/>
      <c r="UOV16" s="405"/>
      <c r="UOW16" s="405"/>
      <c r="UOX16" s="405"/>
      <c r="UOY16" s="405"/>
      <c r="UOZ16" s="405"/>
      <c r="UPA16" s="405"/>
      <c r="UPB16" s="405"/>
      <c r="UPC16" s="405"/>
      <c r="UPD16" s="405"/>
      <c r="UPE16" s="405"/>
      <c r="UPF16" s="405"/>
      <c r="UPG16" s="405"/>
      <c r="UPH16" s="405"/>
      <c r="UPI16" s="405"/>
      <c r="UPJ16" s="405"/>
      <c r="UPK16" s="405"/>
      <c r="UPL16" s="405"/>
      <c r="UPM16" s="405"/>
      <c r="UPN16" s="405"/>
      <c r="UPO16" s="405"/>
      <c r="UPP16" s="405"/>
      <c r="UPQ16" s="405"/>
      <c r="UPR16" s="405"/>
      <c r="UPS16" s="405"/>
      <c r="UPT16" s="405"/>
      <c r="UPU16" s="405"/>
      <c r="UPV16" s="405"/>
      <c r="UPW16" s="405"/>
      <c r="UPX16" s="405"/>
      <c r="UPY16" s="405"/>
      <c r="UPZ16" s="405"/>
      <c r="UQA16" s="405"/>
      <c r="UQB16" s="405"/>
      <c r="UQC16" s="405"/>
      <c r="UQD16" s="405"/>
      <c r="UQE16" s="405"/>
      <c r="UQF16" s="405"/>
      <c r="UQG16" s="405"/>
      <c r="UQH16" s="405"/>
      <c r="UQI16" s="405"/>
      <c r="UQJ16" s="405"/>
      <c r="UQK16" s="405"/>
      <c r="UQL16" s="405"/>
      <c r="UQM16" s="405"/>
      <c r="UQN16" s="405"/>
      <c r="UQO16" s="405"/>
      <c r="UQP16" s="405"/>
      <c r="UQQ16" s="405"/>
      <c r="UQR16" s="405"/>
      <c r="UQS16" s="405"/>
      <c r="UQT16" s="405"/>
      <c r="UQU16" s="405"/>
      <c r="UQV16" s="405"/>
      <c r="UQW16" s="405"/>
      <c r="UQX16" s="405"/>
      <c r="UQY16" s="405"/>
      <c r="UQZ16" s="405"/>
      <c r="URA16" s="405"/>
      <c r="URB16" s="405"/>
      <c r="URC16" s="405"/>
      <c r="URD16" s="405"/>
      <c r="URE16" s="405"/>
      <c r="URF16" s="405"/>
      <c r="URG16" s="405"/>
      <c r="URH16" s="405"/>
      <c r="URI16" s="405"/>
      <c r="URJ16" s="405"/>
      <c r="URK16" s="405"/>
      <c r="URL16" s="405"/>
      <c r="URM16" s="405"/>
      <c r="URN16" s="405"/>
      <c r="URO16" s="405"/>
      <c r="URP16" s="405"/>
      <c r="URQ16" s="405"/>
      <c r="URR16" s="405"/>
      <c r="URS16" s="405"/>
      <c r="URT16" s="405"/>
      <c r="URU16" s="405"/>
      <c r="URV16" s="405"/>
      <c r="URW16" s="405"/>
      <c r="URX16" s="405"/>
      <c r="URY16" s="405"/>
      <c r="URZ16" s="405"/>
      <c r="USA16" s="405"/>
      <c r="USB16" s="405"/>
      <c r="USC16" s="405"/>
      <c r="USD16" s="405"/>
      <c r="USE16" s="405"/>
      <c r="USF16" s="405"/>
      <c r="USG16" s="405"/>
      <c r="USH16" s="405"/>
      <c r="USI16" s="405"/>
      <c r="USJ16" s="405"/>
      <c r="USK16" s="405"/>
      <c r="USL16" s="405"/>
      <c r="USM16" s="405"/>
      <c r="USN16" s="405"/>
      <c r="USO16" s="405"/>
      <c r="USP16" s="405"/>
      <c r="USQ16" s="405"/>
      <c r="USR16" s="405"/>
      <c r="USS16" s="405"/>
      <c r="UST16" s="405"/>
      <c r="USU16" s="405"/>
      <c r="USV16" s="405"/>
      <c r="USW16" s="405"/>
      <c r="USX16" s="405"/>
      <c r="USY16" s="405"/>
      <c r="USZ16" s="405"/>
      <c r="UTA16" s="405"/>
      <c r="UTB16" s="405"/>
      <c r="UTC16" s="405"/>
      <c r="UTD16" s="405"/>
      <c r="UTE16" s="405"/>
      <c r="UTF16" s="405"/>
      <c r="UTG16" s="405"/>
      <c r="UTH16" s="405"/>
      <c r="UTI16" s="405"/>
      <c r="UTJ16" s="405"/>
      <c r="UTK16" s="405"/>
      <c r="UTL16" s="405"/>
      <c r="UTM16" s="405"/>
      <c r="UTN16" s="405"/>
      <c r="UTO16" s="405"/>
      <c r="UTP16" s="405"/>
      <c r="UTQ16" s="405"/>
      <c r="UTR16" s="405"/>
      <c r="UTS16" s="405"/>
      <c r="UTT16" s="405"/>
      <c r="UTU16" s="405"/>
      <c r="UTV16" s="405"/>
      <c r="UTW16" s="405"/>
      <c r="UTX16" s="405"/>
      <c r="UTY16" s="405"/>
      <c r="UTZ16" s="405"/>
      <c r="UUA16" s="405"/>
      <c r="UUB16" s="405"/>
      <c r="UUC16" s="405"/>
      <c r="UUD16" s="405"/>
      <c r="UUE16" s="405"/>
      <c r="UUF16" s="405"/>
      <c r="UUG16" s="405"/>
      <c r="UUH16" s="405"/>
      <c r="UUI16" s="405"/>
      <c r="UUJ16" s="405"/>
      <c r="UUK16" s="405"/>
      <c r="UUL16" s="405"/>
      <c r="UUM16" s="405"/>
      <c r="UUN16" s="405"/>
      <c r="UUO16" s="405"/>
      <c r="UUP16" s="405"/>
      <c r="UUQ16" s="405"/>
      <c r="UUR16" s="405"/>
      <c r="UUS16" s="405"/>
      <c r="UUT16" s="405"/>
      <c r="UUU16" s="405"/>
      <c r="UUV16" s="405"/>
      <c r="UUW16" s="405"/>
      <c r="UUX16" s="405"/>
      <c r="UUY16" s="405"/>
      <c r="UUZ16" s="405"/>
      <c r="UVA16" s="405"/>
      <c r="UVB16" s="405"/>
      <c r="UVC16" s="405"/>
      <c r="UVD16" s="405"/>
      <c r="UVE16" s="405"/>
      <c r="UVF16" s="405"/>
      <c r="UVG16" s="405"/>
      <c r="UVH16" s="405"/>
      <c r="UVI16" s="405"/>
      <c r="UVJ16" s="405"/>
      <c r="UVK16" s="405"/>
      <c r="UVL16" s="405"/>
      <c r="UVM16" s="405"/>
      <c r="UVN16" s="405"/>
      <c r="UVO16" s="405"/>
      <c r="UVP16" s="405"/>
      <c r="UVQ16" s="405"/>
      <c r="UVR16" s="405"/>
      <c r="UVS16" s="405"/>
      <c r="UVT16" s="405"/>
      <c r="UVU16" s="405"/>
      <c r="UVV16" s="405"/>
      <c r="UVW16" s="405"/>
      <c r="UVX16" s="405"/>
      <c r="UVY16" s="405"/>
      <c r="UVZ16" s="405"/>
      <c r="UWA16" s="405"/>
      <c r="UWB16" s="405"/>
      <c r="UWC16" s="405"/>
      <c r="UWD16" s="405"/>
      <c r="UWE16" s="405"/>
      <c r="UWF16" s="405"/>
      <c r="UWG16" s="405"/>
      <c r="UWH16" s="405"/>
      <c r="UWI16" s="405"/>
      <c r="UWJ16" s="405"/>
      <c r="UWK16" s="405"/>
      <c r="UWL16" s="405"/>
      <c r="UWM16" s="405"/>
      <c r="UWN16" s="405"/>
      <c r="UWO16" s="405"/>
      <c r="UWP16" s="405"/>
      <c r="UWQ16" s="405"/>
      <c r="UWR16" s="405"/>
      <c r="UWS16" s="405"/>
      <c r="UWT16" s="405"/>
      <c r="UWU16" s="405"/>
      <c r="UWV16" s="405"/>
      <c r="UWW16" s="405"/>
      <c r="UWX16" s="405"/>
      <c r="UWY16" s="405"/>
      <c r="UWZ16" s="405"/>
      <c r="UXA16" s="405"/>
      <c r="UXB16" s="405"/>
      <c r="UXC16" s="405"/>
      <c r="UXD16" s="405"/>
      <c r="UXE16" s="405"/>
      <c r="UXF16" s="405"/>
      <c r="UXG16" s="405"/>
      <c r="UXH16" s="405"/>
      <c r="UXI16" s="405"/>
      <c r="UXJ16" s="405"/>
      <c r="UXK16" s="405"/>
      <c r="UXL16" s="405"/>
      <c r="UXM16" s="405"/>
      <c r="UXN16" s="405"/>
      <c r="UXO16" s="405"/>
      <c r="UXP16" s="405"/>
      <c r="UXQ16" s="405"/>
      <c r="UXR16" s="405"/>
      <c r="UXS16" s="405"/>
      <c r="UXT16" s="405"/>
      <c r="UXU16" s="405"/>
      <c r="UXV16" s="405"/>
      <c r="UXW16" s="405"/>
      <c r="UXX16" s="405"/>
      <c r="UXY16" s="405"/>
      <c r="UXZ16" s="405"/>
      <c r="UYA16" s="405"/>
      <c r="UYB16" s="405"/>
      <c r="UYC16" s="405"/>
      <c r="UYD16" s="405"/>
      <c r="UYE16" s="405"/>
      <c r="UYF16" s="405"/>
      <c r="UYG16" s="405"/>
      <c r="UYH16" s="405"/>
      <c r="UYI16" s="405"/>
      <c r="UYJ16" s="405"/>
      <c r="UYK16" s="405"/>
      <c r="UYL16" s="405"/>
      <c r="UYM16" s="405"/>
      <c r="UYN16" s="405"/>
      <c r="UYO16" s="405"/>
      <c r="UYP16" s="405"/>
      <c r="UYQ16" s="405"/>
      <c r="UYR16" s="405"/>
      <c r="UYS16" s="405"/>
      <c r="UYT16" s="405"/>
      <c r="UYU16" s="405"/>
      <c r="UYV16" s="405"/>
      <c r="UYW16" s="405"/>
      <c r="UYX16" s="405"/>
      <c r="UYY16" s="405"/>
      <c r="UYZ16" s="405"/>
      <c r="UZA16" s="405"/>
      <c r="UZB16" s="405"/>
      <c r="UZC16" s="405"/>
      <c r="UZD16" s="405"/>
      <c r="UZE16" s="405"/>
      <c r="UZF16" s="405"/>
      <c r="UZG16" s="405"/>
      <c r="UZH16" s="405"/>
      <c r="UZI16" s="405"/>
      <c r="UZJ16" s="405"/>
      <c r="UZK16" s="405"/>
      <c r="UZL16" s="405"/>
      <c r="UZM16" s="405"/>
      <c r="UZN16" s="405"/>
      <c r="UZO16" s="405"/>
      <c r="UZP16" s="405"/>
      <c r="UZQ16" s="405"/>
      <c r="UZR16" s="405"/>
      <c r="UZS16" s="405"/>
      <c r="UZT16" s="405"/>
      <c r="UZU16" s="405"/>
      <c r="UZV16" s="405"/>
      <c r="UZW16" s="405"/>
      <c r="UZX16" s="405"/>
      <c r="UZY16" s="405"/>
      <c r="UZZ16" s="405"/>
      <c r="VAA16" s="405"/>
      <c r="VAB16" s="405"/>
      <c r="VAC16" s="405"/>
      <c r="VAD16" s="405"/>
      <c r="VAE16" s="405"/>
      <c r="VAF16" s="405"/>
      <c r="VAG16" s="405"/>
      <c r="VAH16" s="405"/>
      <c r="VAI16" s="405"/>
      <c r="VAJ16" s="405"/>
      <c r="VAK16" s="405"/>
      <c r="VAL16" s="405"/>
      <c r="VAM16" s="405"/>
      <c r="VAN16" s="405"/>
      <c r="VAO16" s="405"/>
      <c r="VAP16" s="405"/>
      <c r="VAQ16" s="405"/>
      <c r="VAR16" s="405"/>
      <c r="VAS16" s="405"/>
      <c r="VAT16" s="405"/>
      <c r="VAU16" s="405"/>
      <c r="VAV16" s="405"/>
      <c r="VAW16" s="405"/>
      <c r="VAX16" s="405"/>
      <c r="VAY16" s="405"/>
      <c r="VAZ16" s="405"/>
      <c r="VBA16" s="405"/>
      <c r="VBB16" s="405"/>
      <c r="VBC16" s="405"/>
      <c r="VBD16" s="405"/>
      <c r="VBE16" s="405"/>
      <c r="VBF16" s="405"/>
      <c r="VBG16" s="405"/>
      <c r="VBH16" s="405"/>
      <c r="VBI16" s="405"/>
      <c r="VBJ16" s="405"/>
      <c r="VBK16" s="405"/>
      <c r="VBL16" s="405"/>
      <c r="VBM16" s="405"/>
      <c r="VBN16" s="405"/>
      <c r="VBO16" s="405"/>
      <c r="VBP16" s="405"/>
      <c r="VBQ16" s="405"/>
      <c r="VBR16" s="405"/>
      <c r="VBS16" s="405"/>
      <c r="VBT16" s="405"/>
      <c r="VBU16" s="405"/>
      <c r="VBV16" s="405"/>
      <c r="VBW16" s="405"/>
      <c r="VBX16" s="405"/>
      <c r="VBY16" s="405"/>
      <c r="VBZ16" s="405"/>
      <c r="VCA16" s="405"/>
      <c r="VCB16" s="405"/>
      <c r="VCC16" s="405"/>
      <c r="VCD16" s="405"/>
      <c r="VCE16" s="405"/>
      <c r="VCF16" s="405"/>
      <c r="VCG16" s="405"/>
      <c r="VCH16" s="405"/>
      <c r="VCI16" s="405"/>
      <c r="VCJ16" s="405"/>
      <c r="VCK16" s="405"/>
      <c r="VCL16" s="405"/>
      <c r="VCM16" s="405"/>
      <c r="VCN16" s="405"/>
      <c r="VCO16" s="405"/>
      <c r="VCP16" s="405"/>
      <c r="VCQ16" s="405"/>
      <c r="VCR16" s="405"/>
      <c r="VCS16" s="405"/>
      <c r="VCT16" s="405"/>
      <c r="VCU16" s="405"/>
      <c r="VCV16" s="405"/>
      <c r="VCW16" s="405"/>
      <c r="VCX16" s="405"/>
      <c r="VCY16" s="405"/>
      <c r="VCZ16" s="405"/>
      <c r="VDA16" s="405"/>
      <c r="VDB16" s="405"/>
      <c r="VDC16" s="405"/>
      <c r="VDD16" s="405"/>
      <c r="VDE16" s="405"/>
      <c r="VDF16" s="405"/>
      <c r="VDG16" s="405"/>
      <c r="VDH16" s="405"/>
      <c r="VDI16" s="405"/>
      <c r="VDJ16" s="405"/>
      <c r="VDK16" s="405"/>
      <c r="VDL16" s="405"/>
      <c r="VDM16" s="405"/>
      <c r="VDN16" s="405"/>
      <c r="VDO16" s="405"/>
      <c r="VDP16" s="405"/>
      <c r="VDQ16" s="405"/>
      <c r="VDR16" s="405"/>
      <c r="VDS16" s="405"/>
      <c r="VDT16" s="405"/>
      <c r="VDU16" s="405"/>
      <c r="VDV16" s="405"/>
      <c r="VDW16" s="405"/>
      <c r="VDX16" s="405"/>
      <c r="VDY16" s="405"/>
      <c r="VDZ16" s="405"/>
      <c r="VEA16" s="405"/>
      <c r="VEB16" s="405"/>
      <c r="VEC16" s="405"/>
      <c r="VED16" s="405"/>
      <c r="VEE16" s="405"/>
      <c r="VEF16" s="405"/>
      <c r="VEG16" s="405"/>
      <c r="VEH16" s="405"/>
      <c r="VEI16" s="405"/>
      <c r="VEJ16" s="405"/>
      <c r="VEK16" s="405"/>
      <c r="VEL16" s="405"/>
      <c r="VEM16" s="405"/>
      <c r="VEN16" s="405"/>
      <c r="VEO16" s="405"/>
      <c r="VEP16" s="405"/>
      <c r="VEQ16" s="405"/>
      <c r="VER16" s="405"/>
      <c r="VES16" s="405"/>
      <c r="VET16" s="405"/>
      <c r="VEU16" s="405"/>
      <c r="VEV16" s="405"/>
      <c r="VEW16" s="405"/>
      <c r="VEX16" s="405"/>
      <c r="VEY16" s="405"/>
      <c r="VEZ16" s="405"/>
      <c r="VFA16" s="405"/>
      <c r="VFB16" s="405"/>
      <c r="VFC16" s="405"/>
      <c r="VFD16" s="405"/>
      <c r="VFE16" s="405"/>
      <c r="VFF16" s="405"/>
      <c r="VFG16" s="405"/>
      <c r="VFH16" s="405"/>
      <c r="VFI16" s="405"/>
      <c r="VFJ16" s="405"/>
      <c r="VFK16" s="405"/>
      <c r="VFL16" s="405"/>
      <c r="VFM16" s="405"/>
      <c r="VFN16" s="405"/>
      <c r="VFO16" s="405"/>
      <c r="VFP16" s="405"/>
      <c r="VFQ16" s="405"/>
      <c r="VFR16" s="405"/>
      <c r="VFS16" s="405"/>
      <c r="VFT16" s="405"/>
      <c r="VFU16" s="405"/>
      <c r="VFV16" s="405"/>
      <c r="VFW16" s="405"/>
      <c r="VFX16" s="405"/>
      <c r="VFY16" s="405"/>
      <c r="VFZ16" s="405"/>
      <c r="VGA16" s="405"/>
      <c r="VGB16" s="405"/>
      <c r="VGC16" s="405"/>
      <c r="VGD16" s="405"/>
      <c r="VGE16" s="405"/>
      <c r="VGF16" s="405"/>
      <c r="VGG16" s="405"/>
      <c r="VGH16" s="405"/>
      <c r="VGI16" s="405"/>
      <c r="VGJ16" s="405"/>
      <c r="VGK16" s="405"/>
      <c r="VGL16" s="405"/>
      <c r="VGM16" s="405"/>
      <c r="VGN16" s="405"/>
      <c r="VGO16" s="405"/>
      <c r="VGP16" s="405"/>
      <c r="VGQ16" s="405"/>
      <c r="VGR16" s="405"/>
      <c r="VGS16" s="405"/>
      <c r="VGT16" s="405"/>
      <c r="VGU16" s="405"/>
      <c r="VGV16" s="405"/>
      <c r="VGW16" s="405"/>
      <c r="VGX16" s="405"/>
      <c r="VGY16" s="405"/>
      <c r="VGZ16" s="405"/>
      <c r="VHA16" s="405"/>
      <c r="VHB16" s="405"/>
      <c r="VHC16" s="405"/>
      <c r="VHD16" s="405"/>
      <c r="VHE16" s="405"/>
      <c r="VHF16" s="405"/>
      <c r="VHG16" s="405"/>
      <c r="VHH16" s="405"/>
      <c r="VHI16" s="405"/>
      <c r="VHJ16" s="405"/>
      <c r="VHK16" s="405"/>
      <c r="VHL16" s="405"/>
      <c r="VHM16" s="405"/>
      <c r="VHN16" s="405"/>
      <c r="VHO16" s="405"/>
      <c r="VHP16" s="405"/>
      <c r="VHQ16" s="405"/>
      <c r="VHR16" s="405"/>
      <c r="VHS16" s="405"/>
      <c r="VHT16" s="405"/>
      <c r="VHU16" s="405"/>
      <c r="VHV16" s="405"/>
      <c r="VHW16" s="405"/>
      <c r="VHX16" s="405"/>
      <c r="VHY16" s="405"/>
      <c r="VHZ16" s="405"/>
      <c r="VIA16" s="405"/>
      <c r="VIB16" s="405"/>
      <c r="VIC16" s="405"/>
      <c r="VID16" s="405"/>
      <c r="VIE16" s="405"/>
      <c r="VIF16" s="405"/>
      <c r="VIG16" s="405"/>
      <c r="VIH16" s="405"/>
      <c r="VII16" s="405"/>
      <c r="VIJ16" s="405"/>
      <c r="VIK16" s="405"/>
      <c r="VIL16" s="405"/>
      <c r="VIM16" s="405"/>
      <c r="VIN16" s="405"/>
      <c r="VIO16" s="405"/>
      <c r="VIP16" s="405"/>
      <c r="VIQ16" s="405"/>
      <c r="VIR16" s="405"/>
      <c r="VIS16" s="405"/>
      <c r="VIT16" s="405"/>
      <c r="VIU16" s="405"/>
      <c r="VIV16" s="405"/>
      <c r="VIW16" s="405"/>
      <c r="VIX16" s="405"/>
      <c r="VIY16" s="405"/>
      <c r="VIZ16" s="405"/>
      <c r="VJA16" s="405"/>
      <c r="VJB16" s="405"/>
      <c r="VJC16" s="405"/>
      <c r="VJD16" s="405"/>
      <c r="VJE16" s="405"/>
      <c r="VJF16" s="405"/>
      <c r="VJG16" s="405"/>
      <c r="VJH16" s="405"/>
      <c r="VJI16" s="405"/>
      <c r="VJJ16" s="405"/>
      <c r="VJK16" s="405"/>
      <c r="VJL16" s="405"/>
      <c r="VJM16" s="405"/>
      <c r="VJN16" s="405"/>
      <c r="VJO16" s="405"/>
      <c r="VJP16" s="405"/>
      <c r="VJQ16" s="405"/>
      <c r="VJR16" s="405"/>
      <c r="VJS16" s="405"/>
      <c r="VJT16" s="405"/>
      <c r="VJU16" s="405"/>
      <c r="VJV16" s="405"/>
      <c r="VJW16" s="405"/>
      <c r="VJX16" s="405"/>
      <c r="VJY16" s="405"/>
      <c r="VJZ16" s="405"/>
      <c r="VKA16" s="405"/>
      <c r="VKB16" s="405"/>
      <c r="VKC16" s="405"/>
      <c r="VKD16" s="405"/>
      <c r="VKE16" s="405"/>
      <c r="VKF16" s="405"/>
      <c r="VKG16" s="405"/>
      <c r="VKH16" s="405"/>
      <c r="VKI16" s="405"/>
      <c r="VKJ16" s="405"/>
      <c r="VKK16" s="405"/>
      <c r="VKL16" s="405"/>
      <c r="VKM16" s="405"/>
      <c r="VKN16" s="405"/>
      <c r="VKO16" s="405"/>
      <c r="VKP16" s="405"/>
      <c r="VKQ16" s="405"/>
      <c r="VKR16" s="405"/>
      <c r="VKS16" s="405"/>
      <c r="VKT16" s="405"/>
      <c r="VKU16" s="405"/>
      <c r="VKV16" s="405"/>
      <c r="VKW16" s="405"/>
      <c r="VKX16" s="405"/>
      <c r="VKY16" s="405"/>
      <c r="VKZ16" s="405"/>
      <c r="VLA16" s="405"/>
      <c r="VLB16" s="405"/>
      <c r="VLC16" s="405"/>
      <c r="VLD16" s="405"/>
      <c r="VLE16" s="405"/>
      <c r="VLF16" s="405"/>
      <c r="VLG16" s="405"/>
      <c r="VLH16" s="405"/>
      <c r="VLI16" s="405"/>
      <c r="VLJ16" s="405"/>
      <c r="VLK16" s="405"/>
      <c r="VLL16" s="405"/>
      <c r="VLM16" s="405"/>
      <c r="VLN16" s="405"/>
      <c r="VLO16" s="405"/>
      <c r="VLP16" s="405"/>
      <c r="VLQ16" s="405"/>
      <c r="VLR16" s="405"/>
      <c r="VLS16" s="405"/>
      <c r="VLT16" s="405"/>
      <c r="VLU16" s="405"/>
      <c r="VLV16" s="405"/>
      <c r="VLW16" s="405"/>
      <c r="VLX16" s="405"/>
      <c r="VLY16" s="405"/>
      <c r="VLZ16" s="405"/>
      <c r="VMA16" s="405"/>
      <c r="VMB16" s="405"/>
      <c r="VMC16" s="405"/>
      <c r="VMD16" s="405"/>
      <c r="VME16" s="405"/>
      <c r="VMF16" s="405"/>
      <c r="VMG16" s="405"/>
      <c r="VMH16" s="405"/>
      <c r="VMI16" s="405"/>
      <c r="VMJ16" s="405"/>
      <c r="VMK16" s="405"/>
      <c r="VML16" s="405"/>
      <c r="VMM16" s="405"/>
      <c r="VMN16" s="405"/>
      <c r="VMO16" s="405"/>
      <c r="VMP16" s="405"/>
      <c r="VMQ16" s="405"/>
      <c r="VMR16" s="405"/>
      <c r="VMS16" s="405"/>
      <c r="VMT16" s="405"/>
      <c r="VMU16" s="405"/>
      <c r="VMV16" s="405"/>
      <c r="VMW16" s="405"/>
      <c r="VMX16" s="405"/>
      <c r="VMY16" s="405"/>
      <c r="VMZ16" s="405"/>
      <c r="VNA16" s="405"/>
      <c r="VNB16" s="405"/>
      <c r="VNC16" s="405"/>
      <c r="VND16" s="405"/>
      <c r="VNE16" s="405"/>
      <c r="VNF16" s="405"/>
      <c r="VNG16" s="405"/>
      <c r="VNH16" s="405"/>
      <c r="VNI16" s="405"/>
      <c r="VNJ16" s="405"/>
      <c r="VNK16" s="405"/>
      <c r="VNL16" s="405"/>
      <c r="VNM16" s="405"/>
      <c r="VNN16" s="405"/>
      <c r="VNO16" s="405"/>
      <c r="VNP16" s="405"/>
      <c r="VNQ16" s="405"/>
      <c r="VNR16" s="405"/>
      <c r="VNS16" s="405"/>
      <c r="VNT16" s="405"/>
      <c r="VNU16" s="405"/>
      <c r="VNV16" s="405"/>
      <c r="VNW16" s="405"/>
      <c r="VNX16" s="405"/>
      <c r="VNY16" s="405"/>
      <c r="VNZ16" s="405"/>
      <c r="VOA16" s="405"/>
      <c r="VOB16" s="405"/>
      <c r="VOC16" s="405"/>
      <c r="VOD16" s="405"/>
      <c r="VOE16" s="405"/>
      <c r="VOF16" s="405"/>
      <c r="VOG16" s="405"/>
      <c r="VOH16" s="405"/>
      <c r="VOI16" s="405"/>
      <c r="VOJ16" s="405"/>
      <c r="VOK16" s="405"/>
      <c r="VOL16" s="405"/>
      <c r="VOM16" s="405"/>
      <c r="VON16" s="405"/>
      <c r="VOO16" s="405"/>
      <c r="VOP16" s="405"/>
      <c r="VOQ16" s="405"/>
      <c r="VOR16" s="405"/>
      <c r="VOS16" s="405"/>
      <c r="VOT16" s="405"/>
      <c r="VOU16" s="405"/>
      <c r="VOV16" s="405"/>
      <c r="VOW16" s="405"/>
      <c r="VOX16" s="405"/>
      <c r="VOY16" s="405"/>
      <c r="VOZ16" s="405"/>
      <c r="VPA16" s="405"/>
      <c r="VPB16" s="405"/>
      <c r="VPC16" s="405"/>
      <c r="VPD16" s="405"/>
      <c r="VPE16" s="405"/>
      <c r="VPF16" s="405"/>
      <c r="VPG16" s="405"/>
      <c r="VPH16" s="405"/>
      <c r="VPI16" s="405"/>
      <c r="VPJ16" s="405"/>
      <c r="VPK16" s="405"/>
      <c r="VPL16" s="405"/>
      <c r="VPM16" s="405"/>
      <c r="VPN16" s="405"/>
      <c r="VPO16" s="405"/>
      <c r="VPP16" s="405"/>
      <c r="VPQ16" s="405"/>
      <c r="VPR16" s="405"/>
      <c r="VPS16" s="405"/>
      <c r="VPT16" s="405"/>
      <c r="VPU16" s="405"/>
      <c r="VPV16" s="405"/>
      <c r="VPW16" s="405"/>
      <c r="VPX16" s="405"/>
      <c r="VPY16" s="405"/>
      <c r="VPZ16" s="405"/>
      <c r="VQA16" s="405"/>
      <c r="VQB16" s="405"/>
      <c r="VQC16" s="405"/>
      <c r="VQD16" s="405"/>
      <c r="VQE16" s="405"/>
      <c r="VQF16" s="405"/>
      <c r="VQG16" s="405"/>
      <c r="VQH16" s="405"/>
      <c r="VQI16" s="405"/>
      <c r="VQJ16" s="405"/>
      <c r="VQK16" s="405"/>
      <c r="VQL16" s="405"/>
      <c r="VQM16" s="405"/>
      <c r="VQN16" s="405"/>
      <c r="VQO16" s="405"/>
      <c r="VQP16" s="405"/>
      <c r="VQQ16" s="405"/>
      <c r="VQR16" s="405"/>
      <c r="VQS16" s="405"/>
      <c r="VQT16" s="405"/>
      <c r="VQU16" s="405"/>
      <c r="VQV16" s="405"/>
      <c r="VQW16" s="405"/>
      <c r="VQX16" s="405"/>
      <c r="VQY16" s="405"/>
      <c r="VQZ16" s="405"/>
      <c r="VRA16" s="405"/>
      <c r="VRB16" s="405"/>
      <c r="VRC16" s="405"/>
      <c r="VRD16" s="405"/>
      <c r="VRE16" s="405"/>
      <c r="VRF16" s="405"/>
      <c r="VRG16" s="405"/>
      <c r="VRH16" s="405"/>
      <c r="VRI16" s="405"/>
      <c r="VRJ16" s="405"/>
      <c r="VRK16" s="405"/>
      <c r="VRL16" s="405"/>
      <c r="VRM16" s="405"/>
      <c r="VRN16" s="405"/>
      <c r="VRO16" s="405"/>
      <c r="VRP16" s="405"/>
      <c r="VRQ16" s="405"/>
      <c r="VRR16" s="405"/>
      <c r="VRS16" s="405"/>
      <c r="VRT16" s="405"/>
      <c r="VRU16" s="405"/>
      <c r="VRV16" s="405"/>
      <c r="VRW16" s="405"/>
      <c r="VRX16" s="405"/>
      <c r="VRY16" s="405"/>
      <c r="VRZ16" s="405"/>
      <c r="VSA16" s="405"/>
      <c r="VSB16" s="405"/>
      <c r="VSC16" s="405"/>
      <c r="VSD16" s="405"/>
      <c r="VSE16" s="405"/>
      <c r="VSF16" s="405"/>
      <c r="VSG16" s="405"/>
      <c r="VSH16" s="405"/>
      <c r="VSI16" s="405"/>
      <c r="VSJ16" s="405"/>
      <c r="VSK16" s="405"/>
      <c r="VSL16" s="405"/>
      <c r="VSM16" s="405"/>
      <c r="VSN16" s="405"/>
      <c r="VSO16" s="405"/>
      <c r="VSP16" s="405"/>
      <c r="VSQ16" s="405"/>
      <c r="VSR16" s="405"/>
      <c r="VSS16" s="405"/>
      <c r="VST16" s="405"/>
      <c r="VSU16" s="405"/>
      <c r="VSV16" s="405"/>
      <c r="VSW16" s="405"/>
      <c r="VSX16" s="405"/>
      <c r="VSY16" s="405"/>
      <c r="VSZ16" s="405"/>
      <c r="VTA16" s="405"/>
      <c r="VTB16" s="405"/>
      <c r="VTC16" s="405"/>
      <c r="VTD16" s="405"/>
      <c r="VTE16" s="405"/>
      <c r="VTF16" s="405"/>
      <c r="VTG16" s="405"/>
      <c r="VTH16" s="405"/>
      <c r="VTI16" s="405"/>
      <c r="VTJ16" s="405"/>
      <c r="VTK16" s="405"/>
      <c r="VTL16" s="405"/>
      <c r="VTM16" s="405"/>
      <c r="VTN16" s="405"/>
      <c r="VTO16" s="405"/>
      <c r="VTP16" s="405"/>
      <c r="VTQ16" s="405"/>
      <c r="VTR16" s="405"/>
      <c r="VTS16" s="405"/>
      <c r="VTT16" s="405"/>
      <c r="VTU16" s="405"/>
      <c r="VTV16" s="405"/>
      <c r="VTW16" s="405"/>
      <c r="VTX16" s="405"/>
      <c r="VTY16" s="405"/>
      <c r="VTZ16" s="405"/>
      <c r="VUA16" s="405"/>
      <c r="VUB16" s="405"/>
      <c r="VUC16" s="405"/>
      <c r="VUD16" s="405"/>
      <c r="VUE16" s="405"/>
      <c r="VUF16" s="405"/>
      <c r="VUG16" s="405"/>
      <c r="VUH16" s="405"/>
      <c r="VUI16" s="405"/>
      <c r="VUJ16" s="405"/>
      <c r="VUK16" s="405"/>
      <c r="VUL16" s="405"/>
      <c r="VUM16" s="405"/>
      <c r="VUN16" s="405"/>
      <c r="VUO16" s="405"/>
      <c r="VUP16" s="405"/>
      <c r="VUQ16" s="405"/>
      <c r="VUR16" s="405"/>
      <c r="VUS16" s="405"/>
      <c r="VUT16" s="405"/>
      <c r="VUU16" s="405"/>
      <c r="VUV16" s="405"/>
      <c r="VUW16" s="405"/>
      <c r="VUX16" s="405"/>
      <c r="VUY16" s="405"/>
      <c r="VUZ16" s="405"/>
      <c r="VVA16" s="405"/>
      <c r="VVB16" s="405"/>
      <c r="VVC16" s="405"/>
      <c r="VVD16" s="405"/>
      <c r="VVE16" s="405"/>
      <c r="VVF16" s="405"/>
      <c r="VVG16" s="405"/>
      <c r="VVH16" s="405"/>
      <c r="VVI16" s="405"/>
      <c r="VVJ16" s="405"/>
      <c r="VVK16" s="405"/>
      <c r="VVL16" s="405"/>
      <c r="VVM16" s="405"/>
      <c r="VVN16" s="405"/>
      <c r="VVO16" s="405"/>
      <c r="VVP16" s="405"/>
      <c r="VVQ16" s="405"/>
      <c r="VVR16" s="405"/>
      <c r="VVS16" s="405"/>
      <c r="VVT16" s="405"/>
      <c r="VVU16" s="405"/>
      <c r="VVV16" s="405"/>
      <c r="VVW16" s="405"/>
      <c r="VVX16" s="405"/>
      <c r="VVY16" s="405"/>
      <c r="VVZ16" s="405"/>
      <c r="VWA16" s="405"/>
      <c r="VWB16" s="405"/>
      <c r="VWC16" s="405"/>
      <c r="VWD16" s="405"/>
      <c r="VWE16" s="405"/>
      <c r="VWF16" s="405"/>
      <c r="VWG16" s="405"/>
      <c r="VWH16" s="405"/>
      <c r="VWI16" s="405"/>
      <c r="VWJ16" s="405"/>
      <c r="VWK16" s="405"/>
      <c r="VWL16" s="405"/>
      <c r="VWM16" s="405"/>
      <c r="VWN16" s="405"/>
      <c r="VWO16" s="405"/>
      <c r="VWP16" s="405"/>
      <c r="VWQ16" s="405"/>
      <c r="VWR16" s="405"/>
      <c r="VWS16" s="405"/>
      <c r="VWT16" s="405"/>
      <c r="VWU16" s="405"/>
      <c r="VWV16" s="405"/>
      <c r="VWW16" s="405"/>
      <c r="VWX16" s="405"/>
      <c r="VWY16" s="405"/>
      <c r="VWZ16" s="405"/>
      <c r="VXA16" s="405"/>
      <c r="VXB16" s="405"/>
      <c r="VXC16" s="405"/>
      <c r="VXD16" s="405"/>
      <c r="VXE16" s="405"/>
      <c r="VXF16" s="405"/>
      <c r="VXG16" s="405"/>
      <c r="VXH16" s="405"/>
      <c r="VXI16" s="405"/>
      <c r="VXJ16" s="405"/>
      <c r="VXK16" s="405"/>
      <c r="VXL16" s="405"/>
      <c r="VXM16" s="405"/>
      <c r="VXN16" s="405"/>
      <c r="VXO16" s="405"/>
      <c r="VXP16" s="405"/>
      <c r="VXQ16" s="405"/>
      <c r="VXR16" s="405"/>
      <c r="VXS16" s="405"/>
      <c r="VXT16" s="405"/>
      <c r="VXU16" s="405"/>
      <c r="VXV16" s="405"/>
      <c r="VXW16" s="405"/>
      <c r="VXX16" s="405"/>
      <c r="VXY16" s="405"/>
      <c r="VXZ16" s="405"/>
      <c r="VYA16" s="405"/>
      <c r="VYB16" s="405"/>
      <c r="VYC16" s="405"/>
      <c r="VYD16" s="405"/>
      <c r="VYE16" s="405"/>
      <c r="VYF16" s="405"/>
      <c r="VYG16" s="405"/>
      <c r="VYH16" s="405"/>
      <c r="VYI16" s="405"/>
      <c r="VYJ16" s="405"/>
      <c r="VYK16" s="405"/>
      <c r="VYL16" s="405"/>
      <c r="VYM16" s="405"/>
      <c r="VYN16" s="405"/>
      <c r="VYO16" s="405"/>
      <c r="VYP16" s="405"/>
      <c r="VYQ16" s="405"/>
      <c r="VYR16" s="405"/>
      <c r="VYS16" s="405"/>
      <c r="VYT16" s="405"/>
      <c r="VYU16" s="405"/>
      <c r="VYV16" s="405"/>
      <c r="VYW16" s="405"/>
      <c r="VYX16" s="405"/>
      <c r="VYY16" s="405"/>
      <c r="VYZ16" s="405"/>
      <c r="VZA16" s="405"/>
      <c r="VZB16" s="405"/>
      <c r="VZC16" s="405"/>
      <c r="VZD16" s="405"/>
      <c r="VZE16" s="405"/>
      <c r="VZF16" s="405"/>
      <c r="VZG16" s="405"/>
      <c r="VZH16" s="405"/>
      <c r="VZI16" s="405"/>
      <c r="VZJ16" s="405"/>
      <c r="VZK16" s="405"/>
      <c r="VZL16" s="405"/>
      <c r="VZM16" s="405"/>
      <c r="VZN16" s="405"/>
      <c r="VZO16" s="405"/>
      <c r="VZP16" s="405"/>
      <c r="VZQ16" s="405"/>
      <c r="VZR16" s="405"/>
      <c r="VZS16" s="405"/>
      <c r="VZT16" s="405"/>
      <c r="VZU16" s="405"/>
      <c r="VZV16" s="405"/>
      <c r="VZW16" s="405"/>
      <c r="VZX16" s="405"/>
      <c r="VZY16" s="405"/>
      <c r="VZZ16" s="405"/>
      <c r="WAA16" s="405"/>
      <c r="WAB16" s="405"/>
      <c r="WAC16" s="405"/>
      <c r="WAD16" s="405"/>
      <c r="WAE16" s="405"/>
      <c r="WAF16" s="405"/>
      <c r="WAG16" s="405"/>
      <c r="WAH16" s="405"/>
      <c r="WAI16" s="405"/>
      <c r="WAJ16" s="405"/>
      <c r="WAK16" s="405"/>
      <c r="WAL16" s="405"/>
      <c r="WAM16" s="405"/>
      <c r="WAN16" s="405"/>
      <c r="WAO16" s="405"/>
      <c r="WAP16" s="405"/>
      <c r="WAQ16" s="405"/>
      <c r="WAR16" s="405"/>
      <c r="WAS16" s="405"/>
      <c r="WAT16" s="405"/>
      <c r="WAU16" s="405"/>
      <c r="WAV16" s="405"/>
      <c r="WAW16" s="405"/>
      <c r="WAX16" s="405"/>
      <c r="WAY16" s="405"/>
      <c r="WAZ16" s="405"/>
      <c r="WBA16" s="405"/>
      <c r="WBB16" s="405"/>
      <c r="WBC16" s="405"/>
      <c r="WBD16" s="405"/>
      <c r="WBE16" s="405"/>
      <c r="WBF16" s="405"/>
      <c r="WBG16" s="405"/>
      <c r="WBH16" s="405"/>
      <c r="WBI16" s="405"/>
      <c r="WBJ16" s="405"/>
      <c r="WBK16" s="405"/>
      <c r="WBL16" s="405"/>
      <c r="WBM16" s="405"/>
      <c r="WBN16" s="405"/>
      <c r="WBO16" s="405"/>
      <c r="WBP16" s="405"/>
      <c r="WBQ16" s="405"/>
      <c r="WBR16" s="405"/>
      <c r="WBS16" s="405"/>
      <c r="WBT16" s="405"/>
      <c r="WBU16" s="405"/>
      <c r="WBV16" s="405"/>
      <c r="WBW16" s="405"/>
      <c r="WBX16" s="405"/>
      <c r="WBY16" s="405"/>
      <c r="WBZ16" s="405"/>
      <c r="WCA16" s="405"/>
      <c r="WCB16" s="405"/>
      <c r="WCC16" s="405"/>
      <c r="WCD16" s="405"/>
      <c r="WCE16" s="405"/>
      <c r="WCF16" s="405"/>
      <c r="WCG16" s="405"/>
      <c r="WCH16" s="405"/>
      <c r="WCI16" s="405"/>
      <c r="WCJ16" s="405"/>
      <c r="WCK16" s="405"/>
      <c r="WCL16" s="405"/>
      <c r="WCM16" s="405"/>
      <c r="WCN16" s="405"/>
      <c r="WCO16" s="405"/>
      <c r="WCP16" s="405"/>
      <c r="WCQ16" s="405"/>
      <c r="WCR16" s="405"/>
      <c r="WCS16" s="405"/>
      <c r="WCT16" s="405"/>
      <c r="WCU16" s="405"/>
      <c r="WCV16" s="405"/>
      <c r="WCW16" s="405"/>
      <c r="WCX16" s="405"/>
      <c r="WCY16" s="405"/>
      <c r="WCZ16" s="405"/>
      <c r="WDA16" s="405"/>
      <c r="WDB16" s="405"/>
      <c r="WDC16" s="405"/>
      <c r="WDD16" s="405"/>
      <c r="WDE16" s="405"/>
      <c r="WDF16" s="405"/>
      <c r="WDG16" s="405"/>
      <c r="WDH16" s="405"/>
      <c r="WDI16" s="405"/>
      <c r="WDJ16" s="405"/>
      <c r="WDK16" s="405"/>
      <c r="WDL16" s="405"/>
      <c r="WDM16" s="405"/>
      <c r="WDN16" s="405"/>
      <c r="WDO16" s="405"/>
      <c r="WDP16" s="405"/>
      <c r="WDQ16" s="405"/>
      <c r="WDR16" s="405"/>
      <c r="WDS16" s="405"/>
      <c r="WDT16" s="405"/>
      <c r="WDU16" s="405"/>
      <c r="WDV16" s="405"/>
      <c r="WDW16" s="405"/>
      <c r="WDX16" s="405"/>
      <c r="WDY16" s="405"/>
      <c r="WDZ16" s="405"/>
      <c r="WEA16" s="405"/>
      <c r="WEB16" s="405"/>
      <c r="WEC16" s="405"/>
      <c r="WED16" s="405"/>
      <c r="WEE16" s="405"/>
      <c r="WEF16" s="405"/>
      <c r="WEG16" s="405"/>
      <c r="WEH16" s="405"/>
      <c r="WEI16" s="405"/>
      <c r="WEJ16" s="405"/>
      <c r="WEK16" s="405"/>
      <c r="WEL16" s="405"/>
      <c r="WEM16" s="405"/>
      <c r="WEN16" s="405"/>
      <c r="WEO16" s="405"/>
      <c r="WEP16" s="405"/>
      <c r="WEQ16" s="405"/>
      <c r="WER16" s="405"/>
      <c r="WES16" s="405"/>
      <c r="WET16" s="405"/>
      <c r="WEU16" s="405"/>
      <c r="WEV16" s="405"/>
      <c r="WEW16" s="405"/>
      <c r="WEX16" s="405"/>
      <c r="WEY16" s="405"/>
      <c r="WEZ16" s="405"/>
      <c r="WFA16" s="405"/>
      <c r="WFB16" s="405"/>
      <c r="WFC16" s="405"/>
      <c r="WFD16" s="405"/>
      <c r="WFE16" s="405"/>
      <c r="WFF16" s="405"/>
      <c r="WFG16" s="405"/>
      <c r="WFH16" s="405"/>
      <c r="WFI16" s="405"/>
      <c r="WFJ16" s="405"/>
      <c r="WFK16" s="405"/>
      <c r="WFL16" s="405"/>
      <c r="WFM16" s="405"/>
      <c r="WFN16" s="405"/>
      <c r="WFO16" s="405"/>
      <c r="WFP16" s="405"/>
      <c r="WFQ16" s="405"/>
      <c r="WFR16" s="405"/>
      <c r="WFS16" s="405"/>
      <c r="WFT16" s="405"/>
      <c r="WFU16" s="405"/>
      <c r="WFV16" s="405"/>
      <c r="WFW16" s="405"/>
      <c r="WFX16" s="405"/>
      <c r="WFY16" s="405"/>
      <c r="WFZ16" s="405"/>
      <c r="WGA16" s="405"/>
      <c r="WGB16" s="405"/>
      <c r="WGC16" s="405"/>
      <c r="WGD16" s="405"/>
      <c r="WGE16" s="405"/>
      <c r="WGF16" s="405"/>
      <c r="WGG16" s="405"/>
      <c r="WGH16" s="405"/>
      <c r="WGI16" s="405"/>
      <c r="WGJ16" s="405"/>
      <c r="WGK16" s="405"/>
      <c r="WGL16" s="405"/>
      <c r="WGM16" s="405"/>
      <c r="WGN16" s="405"/>
      <c r="WGO16" s="405"/>
      <c r="WGP16" s="405"/>
      <c r="WGQ16" s="405"/>
      <c r="WGR16" s="405"/>
      <c r="WGS16" s="405"/>
      <c r="WGT16" s="405"/>
      <c r="WGU16" s="405"/>
      <c r="WGV16" s="405"/>
      <c r="WGW16" s="405"/>
      <c r="WGX16" s="405"/>
      <c r="WGY16" s="405"/>
      <c r="WGZ16" s="405"/>
      <c r="WHA16" s="405"/>
      <c r="WHB16" s="405"/>
      <c r="WHC16" s="405"/>
      <c r="WHD16" s="405"/>
      <c r="WHE16" s="405"/>
      <c r="WHF16" s="405"/>
      <c r="WHG16" s="405"/>
      <c r="WHH16" s="405"/>
      <c r="WHI16" s="405"/>
      <c r="WHJ16" s="405"/>
      <c r="WHK16" s="405"/>
      <c r="WHL16" s="405"/>
      <c r="WHM16" s="405"/>
      <c r="WHN16" s="405"/>
      <c r="WHO16" s="405"/>
      <c r="WHP16" s="405"/>
      <c r="WHQ16" s="405"/>
      <c r="WHR16" s="405"/>
      <c r="WHS16" s="405"/>
      <c r="WHT16" s="405"/>
      <c r="WHU16" s="405"/>
      <c r="WHV16" s="405"/>
      <c r="WHW16" s="405"/>
      <c r="WHX16" s="405"/>
      <c r="WHY16" s="405"/>
      <c r="WHZ16" s="405"/>
      <c r="WIA16" s="405"/>
      <c r="WIB16" s="405"/>
      <c r="WIC16" s="405"/>
      <c r="WID16" s="405"/>
      <c r="WIE16" s="405"/>
      <c r="WIF16" s="405"/>
      <c r="WIG16" s="405"/>
      <c r="WIH16" s="405"/>
      <c r="WII16" s="405"/>
      <c r="WIJ16" s="405"/>
      <c r="WIK16" s="405"/>
      <c r="WIL16" s="405"/>
      <c r="WIM16" s="405"/>
      <c r="WIN16" s="405"/>
      <c r="WIO16" s="405"/>
      <c r="WIP16" s="405"/>
      <c r="WIQ16" s="405"/>
      <c r="WIR16" s="405"/>
      <c r="WIS16" s="405"/>
      <c r="WIT16" s="405"/>
      <c r="WIU16" s="405"/>
      <c r="WIV16" s="405"/>
      <c r="WIW16" s="405"/>
      <c r="WIX16" s="405"/>
      <c r="WIY16" s="405"/>
      <c r="WIZ16" s="405"/>
      <c r="WJA16" s="405"/>
      <c r="WJB16" s="405"/>
      <c r="WJC16" s="405"/>
      <c r="WJD16" s="405"/>
      <c r="WJE16" s="405"/>
      <c r="WJF16" s="405"/>
      <c r="WJG16" s="405"/>
      <c r="WJH16" s="405"/>
      <c r="WJI16" s="405"/>
      <c r="WJJ16" s="405"/>
      <c r="WJK16" s="405"/>
      <c r="WJL16" s="405"/>
      <c r="WJM16" s="405"/>
      <c r="WJN16" s="405"/>
      <c r="WJO16" s="405"/>
      <c r="WJP16" s="405"/>
      <c r="WJQ16" s="405"/>
      <c r="WJR16" s="405"/>
      <c r="WJS16" s="405"/>
      <c r="WJT16" s="405"/>
      <c r="WJU16" s="405"/>
      <c r="WJV16" s="405"/>
      <c r="WJW16" s="405"/>
      <c r="WJX16" s="405"/>
      <c r="WJY16" s="405"/>
      <c r="WJZ16" s="405"/>
      <c r="WKA16" s="405"/>
      <c r="WKB16" s="405"/>
      <c r="WKC16" s="405"/>
      <c r="WKD16" s="405"/>
      <c r="WKE16" s="405"/>
      <c r="WKF16" s="405"/>
      <c r="WKG16" s="405"/>
      <c r="WKH16" s="405"/>
      <c r="WKI16" s="405"/>
      <c r="WKJ16" s="405"/>
      <c r="WKK16" s="405"/>
      <c r="WKL16" s="405"/>
      <c r="WKM16" s="405"/>
      <c r="WKN16" s="405"/>
      <c r="WKO16" s="405"/>
      <c r="WKP16" s="405"/>
      <c r="WKQ16" s="405"/>
      <c r="WKR16" s="405"/>
      <c r="WKS16" s="405"/>
      <c r="WKT16" s="405"/>
      <c r="WKU16" s="405"/>
      <c r="WKV16" s="405"/>
      <c r="WKW16" s="405"/>
      <c r="WKX16" s="405"/>
      <c r="WKY16" s="405"/>
      <c r="WKZ16" s="405"/>
      <c r="WLA16" s="405"/>
      <c r="WLB16" s="405"/>
      <c r="WLC16" s="405"/>
      <c r="WLD16" s="405"/>
      <c r="WLE16" s="405"/>
      <c r="WLF16" s="405"/>
      <c r="WLG16" s="405"/>
      <c r="WLH16" s="405"/>
      <c r="WLI16" s="405"/>
      <c r="WLJ16" s="405"/>
      <c r="WLK16" s="405"/>
      <c r="WLL16" s="405"/>
      <c r="WLM16" s="405"/>
      <c r="WLN16" s="405"/>
      <c r="WLO16" s="405"/>
      <c r="WLP16" s="405"/>
      <c r="WLQ16" s="405"/>
      <c r="WLR16" s="405"/>
      <c r="WLS16" s="405"/>
      <c r="WLT16" s="405"/>
      <c r="WLU16" s="405"/>
      <c r="WLV16" s="405"/>
      <c r="WLW16" s="405"/>
      <c r="WLX16" s="405"/>
      <c r="WLY16" s="405"/>
      <c r="WLZ16" s="405"/>
      <c r="WMA16" s="405"/>
      <c r="WMB16" s="405"/>
      <c r="WMC16" s="405"/>
      <c r="WMD16" s="405"/>
      <c r="WME16" s="405"/>
      <c r="WMF16" s="405"/>
      <c r="WMG16" s="405"/>
      <c r="WMH16" s="405"/>
      <c r="WMI16" s="405"/>
      <c r="WMJ16" s="405"/>
      <c r="WMK16" s="405"/>
      <c r="WML16" s="405"/>
      <c r="WMM16" s="405"/>
      <c r="WMN16" s="405"/>
      <c r="WMO16" s="405"/>
      <c r="WMP16" s="405"/>
      <c r="WMQ16" s="405"/>
      <c r="WMR16" s="405"/>
      <c r="WMS16" s="405"/>
      <c r="WMT16" s="405"/>
      <c r="WMU16" s="405"/>
      <c r="WMV16" s="405"/>
      <c r="WMW16" s="405"/>
      <c r="WMX16" s="405"/>
      <c r="WMY16" s="405"/>
      <c r="WMZ16" s="405"/>
      <c r="WNA16" s="405"/>
      <c r="WNB16" s="405"/>
      <c r="WNC16" s="405"/>
      <c r="WND16" s="405"/>
      <c r="WNE16" s="405"/>
      <c r="WNF16" s="405"/>
      <c r="WNG16" s="405"/>
      <c r="WNH16" s="405"/>
      <c r="WNI16" s="405"/>
      <c r="WNJ16" s="405"/>
      <c r="WNK16" s="405"/>
      <c r="WNL16" s="405"/>
      <c r="WNM16" s="405"/>
      <c r="WNN16" s="405"/>
      <c r="WNO16" s="405"/>
      <c r="WNP16" s="405"/>
      <c r="WNQ16" s="405"/>
      <c r="WNR16" s="405"/>
      <c r="WNS16" s="405"/>
      <c r="WNT16" s="405"/>
      <c r="WNU16" s="405"/>
      <c r="WNV16" s="405"/>
      <c r="WNW16" s="405"/>
      <c r="WNX16" s="405"/>
      <c r="WNY16" s="405"/>
      <c r="WNZ16" s="405"/>
      <c r="WOA16" s="405"/>
      <c r="WOB16" s="405"/>
      <c r="WOC16" s="405"/>
      <c r="WOD16" s="405"/>
      <c r="WOE16" s="405"/>
      <c r="WOF16" s="405"/>
      <c r="WOG16" s="405"/>
      <c r="WOH16" s="405"/>
      <c r="WOI16" s="405"/>
      <c r="WOJ16" s="405"/>
      <c r="WOK16" s="405"/>
      <c r="WOL16" s="405"/>
      <c r="WOM16" s="405"/>
      <c r="WON16" s="405"/>
      <c r="WOO16" s="405"/>
      <c r="WOP16" s="405"/>
      <c r="WOQ16" s="405"/>
      <c r="WOR16" s="405"/>
      <c r="WOS16" s="405"/>
      <c r="WOT16" s="405"/>
      <c r="WOU16" s="405"/>
      <c r="WOV16" s="405"/>
      <c r="WOW16" s="405"/>
      <c r="WOX16" s="405"/>
      <c r="WOY16" s="405"/>
      <c r="WOZ16" s="405"/>
      <c r="WPA16" s="405"/>
      <c r="WPB16" s="405"/>
      <c r="WPC16" s="405"/>
      <c r="WPD16" s="405"/>
      <c r="WPE16" s="405"/>
      <c r="WPF16" s="405"/>
      <c r="WPG16" s="405"/>
      <c r="WPH16" s="405"/>
      <c r="WPI16" s="405"/>
      <c r="WPJ16" s="405"/>
      <c r="WPK16" s="405"/>
      <c r="WPL16" s="405"/>
      <c r="WPM16" s="405"/>
      <c r="WPN16" s="405"/>
      <c r="WPO16" s="405"/>
      <c r="WPP16" s="405"/>
      <c r="WPQ16" s="405"/>
      <c r="WPR16" s="405"/>
      <c r="WPS16" s="405"/>
      <c r="WPT16" s="405"/>
      <c r="WPU16" s="405"/>
      <c r="WPV16" s="405"/>
      <c r="WPW16" s="405"/>
      <c r="WPX16" s="405"/>
      <c r="WPY16" s="405"/>
      <c r="WPZ16" s="405"/>
      <c r="WQA16" s="405"/>
      <c r="WQB16" s="405"/>
      <c r="WQC16" s="405"/>
      <c r="WQD16" s="405"/>
      <c r="WQE16" s="405"/>
      <c r="WQF16" s="405"/>
      <c r="WQG16" s="405"/>
      <c r="WQH16" s="405"/>
      <c r="WQI16" s="405"/>
      <c r="WQJ16" s="405"/>
      <c r="WQK16" s="405"/>
      <c r="WQL16" s="405"/>
      <c r="WQM16" s="405"/>
      <c r="WQN16" s="405"/>
      <c r="WQO16" s="405"/>
      <c r="WQP16" s="405"/>
      <c r="WQQ16" s="405"/>
      <c r="WQR16" s="405"/>
      <c r="WQS16" s="405"/>
      <c r="WQT16" s="405"/>
      <c r="WQU16" s="405"/>
      <c r="WQV16" s="405"/>
      <c r="WQW16" s="405"/>
      <c r="WQX16" s="405"/>
      <c r="WQY16" s="405"/>
      <c r="WQZ16" s="405"/>
      <c r="WRA16" s="405"/>
      <c r="WRB16" s="405"/>
      <c r="WRC16" s="405"/>
      <c r="WRD16" s="405"/>
      <c r="WRE16" s="405"/>
      <c r="WRF16" s="405"/>
      <c r="WRG16" s="405"/>
      <c r="WRH16" s="405"/>
      <c r="WRI16" s="405"/>
      <c r="WRJ16" s="405"/>
      <c r="WRK16" s="405"/>
      <c r="WRL16" s="405"/>
      <c r="WRM16" s="405"/>
      <c r="WRN16" s="405"/>
      <c r="WRO16" s="405"/>
      <c r="WRP16" s="405"/>
      <c r="WRQ16" s="405"/>
      <c r="WRR16" s="405"/>
      <c r="WRS16" s="405"/>
      <c r="WRT16" s="405"/>
      <c r="WRU16" s="405"/>
      <c r="WRV16" s="405"/>
      <c r="WRW16" s="405"/>
      <c r="WRX16" s="405"/>
      <c r="WRY16" s="405"/>
      <c r="WRZ16" s="405"/>
      <c r="WSA16" s="405"/>
      <c r="WSB16" s="405"/>
      <c r="WSC16" s="405"/>
      <c r="WSD16" s="405"/>
      <c r="WSE16" s="405"/>
      <c r="WSF16" s="405"/>
      <c r="WSG16" s="405"/>
      <c r="WSH16" s="405"/>
      <c r="WSI16" s="405"/>
      <c r="WSJ16" s="405"/>
      <c r="WSK16" s="405"/>
      <c r="WSL16" s="405"/>
      <c r="WSM16" s="405"/>
      <c r="WSN16" s="405"/>
      <c r="WSO16" s="405"/>
      <c r="WSP16" s="405"/>
      <c r="WSQ16" s="405"/>
      <c r="WSR16" s="405"/>
      <c r="WSS16" s="405"/>
      <c r="WST16" s="405"/>
      <c r="WSU16" s="405"/>
      <c r="WSV16" s="405"/>
      <c r="WSW16" s="405"/>
      <c r="WSX16" s="405"/>
      <c r="WSY16" s="405"/>
      <c r="WSZ16" s="405"/>
      <c r="WTA16" s="405"/>
      <c r="WTB16" s="405"/>
      <c r="WTC16" s="405"/>
      <c r="WTD16" s="405"/>
      <c r="WTE16" s="405"/>
      <c r="WTF16" s="405"/>
      <c r="WTG16" s="405"/>
      <c r="WTH16" s="405"/>
      <c r="WTI16" s="405"/>
      <c r="WTJ16" s="405"/>
      <c r="WTK16" s="405"/>
      <c r="WTL16" s="405"/>
      <c r="WTM16" s="405"/>
      <c r="WTN16" s="405"/>
      <c r="WTO16" s="405"/>
      <c r="WTP16" s="405"/>
      <c r="WTQ16" s="405"/>
      <c r="WTR16" s="405"/>
      <c r="WTS16" s="405"/>
      <c r="WTT16" s="405"/>
      <c r="WTU16" s="405"/>
      <c r="WTV16" s="405"/>
      <c r="WTW16" s="405"/>
      <c r="WTX16" s="405"/>
      <c r="WTY16" s="405"/>
      <c r="WTZ16" s="405"/>
      <c r="WUA16" s="405"/>
      <c r="WUB16" s="405"/>
      <c r="WUC16" s="405"/>
      <c r="WUD16" s="405"/>
      <c r="WUE16" s="405"/>
      <c r="WUF16" s="405"/>
      <c r="WUG16" s="405"/>
      <c r="WUH16" s="405"/>
      <c r="WUI16" s="405"/>
      <c r="WUJ16" s="405"/>
      <c r="WUK16" s="405"/>
      <c r="WUL16" s="405"/>
      <c r="WUM16" s="405"/>
      <c r="WUN16" s="405"/>
      <c r="WUO16" s="405"/>
      <c r="WUP16" s="405"/>
      <c r="WUQ16" s="405"/>
      <c r="WUR16" s="405"/>
      <c r="WUS16" s="405"/>
      <c r="WUT16" s="405"/>
      <c r="WUU16" s="405"/>
      <c r="WUV16" s="405"/>
      <c r="WUW16" s="405"/>
      <c r="WUX16" s="405"/>
      <c r="WUY16" s="405"/>
      <c r="WUZ16" s="405"/>
      <c r="WVA16" s="405"/>
      <c r="WVB16" s="405"/>
      <c r="WVC16" s="405"/>
      <c r="WVD16" s="405"/>
      <c r="WVE16" s="405"/>
      <c r="WVF16" s="405"/>
      <c r="WVG16" s="405"/>
      <c r="WVH16" s="405"/>
      <c r="WVI16" s="405"/>
      <c r="WVJ16" s="405"/>
      <c r="WVK16" s="405"/>
      <c r="WVL16" s="405"/>
      <c r="WVM16" s="405"/>
      <c r="WVN16" s="405"/>
      <c r="WVO16" s="405"/>
      <c r="WVP16" s="405"/>
      <c r="WVQ16" s="405"/>
      <c r="WVR16" s="405"/>
      <c r="WVS16" s="405"/>
      <c r="WVT16" s="405"/>
      <c r="WVU16" s="405"/>
      <c r="WVV16" s="405"/>
      <c r="WVW16" s="405"/>
      <c r="WVX16" s="405"/>
      <c r="WVY16" s="405"/>
      <c r="WVZ16" s="405"/>
      <c r="WWA16" s="405"/>
      <c r="WWB16" s="405"/>
      <c r="WWC16" s="405"/>
      <c r="WWD16" s="405"/>
      <c r="WWE16" s="405"/>
      <c r="WWF16" s="405"/>
      <c r="WWG16" s="405"/>
      <c r="WWH16" s="405"/>
      <c r="WWI16" s="405"/>
      <c r="WWJ16" s="405"/>
      <c r="WWK16" s="405"/>
      <c r="WWL16" s="405"/>
      <c r="WWM16" s="405"/>
      <c r="WWN16" s="405"/>
      <c r="WWO16" s="405"/>
      <c r="WWP16" s="405"/>
      <c r="WWQ16" s="405"/>
      <c r="WWR16" s="405"/>
      <c r="WWS16" s="405"/>
      <c r="WWT16" s="405"/>
      <c r="WWU16" s="405"/>
      <c r="WWV16" s="405"/>
      <c r="WWW16" s="405"/>
      <c r="WWX16" s="405"/>
      <c r="WWY16" s="405"/>
      <c r="WWZ16" s="405"/>
      <c r="WXA16" s="405"/>
      <c r="WXB16" s="405"/>
      <c r="WXC16" s="405"/>
      <c r="WXD16" s="405"/>
      <c r="WXE16" s="405"/>
      <c r="WXF16" s="405"/>
      <c r="WXG16" s="405"/>
      <c r="WXH16" s="405"/>
      <c r="WXI16" s="405"/>
      <c r="WXJ16" s="405"/>
      <c r="WXK16" s="405"/>
      <c r="WXL16" s="405"/>
      <c r="WXM16" s="405"/>
      <c r="WXN16" s="405"/>
      <c r="WXO16" s="405"/>
      <c r="WXP16" s="405"/>
      <c r="WXQ16" s="405"/>
      <c r="WXR16" s="405"/>
      <c r="WXS16" s="405"/>
      <c r="WXT16" s="405"/>
      <c r="WXU16" s="405"/>
      <c r="WXV16" s="405"/>
      <c r="WXW16" s="405"/>
      <c r="WXX16" s="405"/>
      <c r="WXY16" s="405"/>
      <c r="WXZ16" s="405"/>
      <c r="WYA16" s="405"/>
      <c r="WYB16" s="405"/>
      <c r="WYC16" s="405"/>
      <c r="WYD16" s="405"/>
      <c r="WYE16" s="405"/>
      <c r="WYF16" s="405"/>
      <c r="WYG16" s="405"/>
      <c r="WYH16" s="405"/>
      <c r="WYI16" s="405"/>
      <c r="WYJ16" s="405"/>
      <c r="WYK16" s="405"/>
      <c r="WYL16" s="405"/>
      <c r="WYM16" s="405"/>
      <c r="WYN16" s="405"/>
      <c r="WYO16" s="405"/>
      <c r="WYP16" s="405"/>
      <c r="WYQ16" s="405"/>
      <c r="WYR16" s="405"/>
      <c r="WYS16" s="405"/>
      <c r="WYT16" s="405"/>
      <c r="WYU16" s="405"/>
      <c r="WYV16" s="405"/>
      <c r="WYW16" s="405"/>
      <c r="WYX16" s="405"/>
      <c r="WYY16" s="405"/>
      <c r="WYZ16" s="405"/>
      <c r="WZA16" s="405"/>
      <c r="WZB16" s="405"/>
      <c r="WZC16" s="405"/>
      <c r="WZD16" s="405"/>
      <c r="WZE16" s="405"/>
      <c r="WZF16" s="405"/>
      <c r="WZG16" s="405"/>
      <c r="WZH16" s="405"/>
      <c r="WZI16" s="405"/>
      <c r="WZJ16" s="405"/>
      <c r="WZK16" s="405"/>
      <c r="WZL16" s="405"/>
      <c r="WZM16" s="405"/>
      <c r="WZN16" s="405"/>
      <c r="WZO16" s="405"/>
      <c r="WZP16" s="405"/>
      <c r="WZQ16" s="405"/>
      <c r="WZR16" s="405"/>
      <c r="WZS16" s="405"/>
      <c r="WZT16" s="405"/>
      <c r="WZU16" s="405"/>
      <c r="WZV16" s="405"/>
      <c r="WZW16" s="405"/>
      <c r="WZX16" s="405"/>
      <c r="WZY16" s="405"/>
      <c r="WZZ16" s="405"/>
      <c r="XAA16" s="405"/>
      <c r="XAB16" s="405"/>
      <c r="XAC16" s="405"/>
      <c r="XAD16" s="405"/>
      <c r="XAE16" s="405"/>
      <c r="XAF16" s="405"/>
      <c r="XAG16" s="405"/>
      <c r="XAH16" s="405"/>
      <c r="XAI16" s="405"/>
      <c r="XAJ16" s="405"/>
      <c r="XAK16" s="405"/>
      <c r="XAL16" s="405"/>
      <c r="XAM16" s="405"/>
      <c r="XAN16" s="405"/>
      <c r="XAO16" s="405"/>
      <c r="XAP16" s="405"/>
      <c r="XAQ16" s="405"/>
      <c r="XAR16" s="405"/>
      <c r="XAS16" s="405"/>
      <c r="XAT16" s="405"/>
      <c r="XAU16" s="405"/>
      <c r="XAV16" s="405"/>
      <c r="XAW16" s="405"/>
      <c r="XAX16" s="405"/>
      <c r="XAY16" s="405"/>
      <c r="XAZ16" s="405"/>
      <c r="XBA16" s="405"/>
      <c r="XBB16" s="405"/>
      <c r="XBC16" s="405"/>
      <c r="XBD16" s="405"/>
      <c r="XBE16" s="405"/>
      <c r="XBF16" s="405"/>
      <c r="XBG16" s="405"/>
      <c r="XBH16" s="405"/>
      <c r="XBI16" s="405"/>
      <c r="XBJ16" s="405"/>
      <c r="XBK16" s="405"/>
      <c r="XBL16" s="405"/>
      <c r="XBM16" s="405"/>
      <c r="XBN16" s="405"/>
      <c r="XBO16" s="405"/>
      <c r="XBP16" s="405"/>
      <c r="XBQ16" s="405"/>
      <c r="XBR16" s="405"/>
      <c r="XBS16" s="405"/>
      <c r="XBT16" s="405"/>
      <c r="XBU16" s="405"/>
      <c r="XBV16" s="405"/>
      <c r="XBW16" s="405"/>
      <c r="XBX16" s="405"/>
      <c r="XBY16" s="405"/>
      <c r="XBZ16" s="405"/>
      <c r="XCA16" s="405"/>
      <c r="XCB16" s="405"/>
      <c r="XCC16" s="405"/>
      <c r="XCD16" s="405"/>
      <c r="XCE16" s="405"/>
      <c r="XCF16" s="405"/>
      <c r="XCG16" s="405"/>
      <c r="XCH16" s="405"/>
      <c r="XCI16" s="405"/>
      <c r="XCJ16" s="405"/>
      <c r="XCK16" s="405"/>
      <c r="XCL16" s="405"/>
      <c r="XCM16" s="405"/>
      <c r="XCN16" s="405"/>
      <c r="XCO16" s="405"/>
      <c r="XCP16" s="405"/>
      <c r="XCQ16" s="405"/>
      <c r="XCR16" s="405"/>
      <c r="XCS16" s="405"/>
      <c r="XCT16" s="405"/>
      <c r="XCU16" s="405"/>
      <c r="XCV16" s="405"/>
      <c r="XCW16" s="405"/>
      <c r="XCX16" s="405"/>
      <c r="XCY16" s="405"/>
      <c r="XCZ16" s="405"/>
      <c r="XDA16" s="405"/>
      <c r="XDB16" s="405"/>
      <c r="XDC16" s="405"/>
      <c r="XDD16" s="405"/>
      <c r="XDE16" s="405"/>
      <c r="XDF16" s="405"/>
      <c r="XDG16" s="405"/>
      <c r="XDH16" s="405"/>
      <c r="XDI16" s="405"/>
      <c r="XDJ16" s="405"/>
      <c r="XDK16" s="405"/>
      <c r="XDL16" s="405"/>
      <c r="XDM16" s="405"/>
      <c r="XDN16" s="405"/>
      <c r="XDO16" s="405"/>
      <c r="XDP16" s="405"/>
      <c r="XDQ16" s="405"/>
      <c r="XDR16" s="405"/>
      <c r="XDS16" s="405"/>
      <c r="XDT16" s="405"/>
      <c r="XDU16" s="405"/>
      <c r="XDV16" s="405"/>
      <c r="XDW16" s="405"/>
      <c r="XDX16" s="405"/>
      <c r="XDY16" s="405"/>
      <c r="XDZ16" s="405"/>
      <c r="XEA16" s="405"/>
      <c r="XEB16" s="405"/>
      <c r="XEC16" s="405"/>
      <c r="XED16" s="405"/>
      <c r="XEE16" s="405"/>
      <c r="XEF16" s="405"/>
      <c r="XEG16" s="405"/>
      <c r="XEH16" s="405"/>
      <c r="XEI16" s="405"/>
      <c r="XEJ16" s="405"/>
      <c r="XEK16" s="405"/>
      <c r="XEL16" s="405"/>
      <c r="XEM16" s="405"/>
      <c r="XEN16" s="405"/>
      <c r="XEO16" s="405"/>
      <c r="XEP16" s="405"/>
      <c r="XEQ16" s="405"/>
      <c r="XER16" s="405"/>
      <c r="XES16" s="405"/>
      <c r="XET16" s="405"/>
      <c r="XEU16" s="405"/>
      <c r="XEV16" s="405"/>
      <c r="XEW16" s="405"/>
      <c r="XEX16" s="405"/>
      <c r="XEY16" s="405"/>
      <c r="XEZ16" s="405"/>
      <c r="XFA16" s="405"/>
      <c r="XFB16" s="405"/>
      <c r="XFC16" s="405"/>
      <c r="XFD16" s="405"/>
    </row>
    <row r="17" spans="1:26" s="3" customFormat="1" ht="15" customHeight="1">
      <c r="A17" s="182" t="s">
        <v>357</v>
      </c>
      <c r="B17" s="405" t="s">
        <v>365</v>
      </c>
      <c r="C17" s="405"/>
      <c r="D17" s="405"/>
      <c r="E17" s="405"/>
      <c r="F17" s="405"/>
      <c r="G17" s="405"/>
      <c r="H17" s="405"/>
      <c r="I17" s="405"/>
      <c r="J17" s="405"/>
      <c r="K17" s="405"/>
      <c r="L17" s="405"/>
      <c r="M17" s="405"/>
      <c r="N17" s="405"/>
      <c r="O17" s="405"/>
      <c r="P17" s="405"/>
      <c r="Q17" s="405"/>
      <c r="R17" s="405"/>
      <c r="S17" s="405"/>
      <c r="T17" s="405"/>
    </row>
    <row r="18" spans="1:26" s="3" customFormat="1" ht="15" customHeight="1">
      <c r="A18" s="182" t="s">
        <v>366</v>
      </c>
      <c r="B18" s="400" t="s">
        <v>367</v>
      </c>
      <c r="C18" s="400"/>
      <c r="D18" s="400"/>
      <c r="E18" s="400"/>
      <c r="F18" s="400"/>
      <c r="G18" s="400"/>
      <c r="H18" s="408" t="str">
        <f>기본정보!F15</f>
        <v>제2공학관 00호</v>
      </c>
      <c r="I18" s="408"/>
      <c r="J18" s="408"/>
      <c r="K18" s="408"/>
      <c r="L18" s="408"/>
      <c r="M18" s="408"/>
      <c r="N18" s="408"/>
      <c r="O18" s="409" t="s">
        <v>359</v>
      </c>
      <c r="P18" s="409"/>
      <c r="Q18" s="409"/>
      <c r="R18" s="409"/>
      <c r="S18" s="409"/>
      <c r="T18" s="409"/>
    </row>
    <row r="19" spans="1:26" s="3" customFormat="1" ht="15" customHeight="1">
      <c r="A19" s="405" t="s">
        <v>368</v>
      </c>
      <c r="B19" s="405"/>
      <c r="C19" s="405" t="s">
        <v>369</v>
      </c>
      <c r="D19" s="405"/>
      <c r="E19" s="405"/>
      <c r="F19" s="2" t="s">
        <v>362</v>
      </c>
      <c r="G19" s="411" t="str">
        <f>기본정보!F29</f>
        <v>연구1</v>
      </c>
      <c r="H19" s="411"/>
      <c r="I19" s="411"/>
      <c r="J19" s="411"/>
      <c r="K19" s="411"/>
      <c r="L19" s="411"/>
      <c r="M19" s="411"/>
      <c r="N19" s="411"/>
      <c r="O19" s="411"/>
      <c r="P19" s="411"/>
      <c r="Q19" s="411"/>
      <c r="R19" s="411"/>
      <c r="S19" s="411"/>
      <c r="T19" s="411"/>
    </row>
    <row r="20" spans="1:26" s="3" customFormat="1" ht="15" customHeight="1">
      <c r="A20" s="176"/>
      <c r="B20" s="171"/>
      <c r="C20" s="171"/>
      <c r="D20" s="171"/>
      <c r="E20" s="171"/>
      <c r="F20" s="2" t="s">
        <v>9</v>
      </c>
      <c r="G20" s="411" t="str">
        <f>기본정보!F30</f>
        <v>연구2</v>
      </c>
      <c r="H20" s="411"/>
      <c r="I20" s="411"/>
      <c r="J20" s="411"/>
      <c r="K20" s="411"/>
      <c r="L20" s="411"/>
      <c r="M20" s="411"/>
      <c r="N20" s="411"/>
      <c r="O20" s="411"/>
      <c r="P20" s="411"/>
      <c r="Q20" s="411"/>
      <c r="R20" s="411"/>
      <c r="S20" s="411"/>
      <c r="T20" s="411"/>
    </row>
    <row r="21" spans="1:26" s="3" customFormat="1" ht="15" customHeight="1">
      <c r="A21" s="174"/>
      <c r="F21" s="2" t="s">
        <v>3</v>
      </c>
      <c r="G21" s="411" t="str">
        <f>기본정보!F31</f>
        <v>연구3</v>
      </c>
      <c r="H21" s="411"/>
      <c r="I21" s="411"/>
      <c r="J21" s="411"/>
      <c r="K21" s="411"/>
      <c r="L21" s="411"/>
      <c r="M21" s="411"/>
      <c r="N21" s="411"/>
      <c r="O21" s="411"/>
      <c r="P21" s="411"/>
      <c r="Q21" s="411"/>
      <c r="R21" s="411"/>
      <c r="S21" s="411"/>
      <c r="T21" s="411"/>
    </row>
    <row r="22" spans="1:26" s="3" customFormat="1" ht="15" customHeight="1">
      <c r="A22" s="405" t="s">
        <v>370</v>
      </c>
      <c r="B22" s="405"/>
      <c r="C22" s="405" t="s">
        <v>371</v>
      </c>
      <c r="D22" s="405"/>
      <c r="E22" s="405"/>
      <c r="F22" s="405"/>
      <c r="G22" s="426" t="str">
        <f>MID(기본정보!F18,1,2)&amp;"시 "&amp;MID(기본정보!I18,1,2)&amp;"분 부터"&amp;MID(기본정보!F19,1,2)&amp;"시 "&amp;기본정보!I19&amp;" 까지"</f>
        <v>09시 00분 부터18시 00분 까지</v>
      </c>
      <c r="H22" s="426"/>
      <c r="I22" s="426"/>
      <c r="J22" s="426"/>
      <c r="K22" s="426"/>
      <c r="L22" s="426"/>
      <c r="M22" s="426"/>
      <c r="N22" s="411" t="s">
        <v>4</v>
      </c>
      <c r="O22" s="411"/>
      <c r="P22" s="416" t="str">
        <f>기본정보!F20&amp;기본정보!I20</f>
        <v>12시00분</v>
      </c>
      <c r="Q22" s="416"/>
      <c r="R22" s="5" t="s">
        <v>5</v>
      </c>
      <c r="S22" s="424" t="str">
        <f>기본정보!F21&amp;기본정보!I21&amp;")"</f>
        <v>13시00분)</v>
      </c>
      <c r="T22" s="424"/>
    </row>
    <row r="23" spans="1:26" s="3" customFormat="1" ht="15" customHeight="1">
      <c r="A23" s="405" t="s">
        <v>373</v>
      </c>
      <c r="B23" s="405"/>
      <c r="C23" s="405" t="s">
        <v>372</v>
      </c>
      <c r="D23" s="405"/>
      <c r="E23" s="405"/>
      <c r="F23" s="405"/>
      <c r="G23" s="4" t="s">
        <v>6</v>
      </c>
      <c r="H23" s="423" t="str">
        <f>(IF(기본정보!F23=종류!K1,"월, ","-"))&amp;(IF(기본정보!G23=종류!K1,"화, ","-"))&amp;(IF(기본정보!H23=종류!K1,"수, ","-"))&amp;(IF(기본정보!J23=종류!K1,"목, ","-"))&amp;(IF(기본정보!K23=종류!K1,"금","-"))</f>
        <v>월, 화, 수, 목, 금</v>
      </c>
      <c r="I23" s="423"/>
      <c r="J23" s="423"/>
      <c r="K23" s="423"/>
      <c r="L23" s="423"/>
      <c r="M23" s="425" t="s">
        <v>52</v>
      </c>
      <c r="N23" s="425"/>
      <c r="O23" s="425"/>
      <c r="P23" s="425"/>
      <c r="Q23" s="425"/>
      <c r="R23" s="425"/>
      <c r="S23" s="411" t="str">
        <f>기본정보!F24</f>
        <v>일요일</v>
      </c>
      <c r="T23" s="411"/>
    </row>
    <row r="24" spans="1:26" s="2" customFormat="1" ht="15" customHeight="1">
      <c r="A24" s="405" t="s">
        <v>374</v>
      </c>
      <c r="B24" s="405"/>
      <c r="C24" s="406" t="s">
        <v>375</v>
      </c>
      <c r="D24" s="406"/>
      <c r="E24" s="406"/>
      <c r="F24" s="2" t="s">
        <v>362</v>
      </c>
      <c r="G24" s="405" t="s">
        <v>376</v>
      </c>
      <c r="H24" s="405"/>
      <c r="I24" s="405"/>
      <c r="J24" s="405"/>
      <c r="K24" s="405"/>
      <c r="L24" s="405"/>
      <c r="M24" s="405"/>
      <c r="N24" s="405"/>
      <c r="O24" s="405"/>
      <c r="P24" s="405"/>
      <c r="Q24" s="405"/>
      <c r="R24" s="405"/>
      <c r="S24" s="405"/>
      <c r="T24" s="405"/>
    </row>
    <row r="25" spans="1:26" s="2" customFormat="1" ht="15" customHeight="1">
      <c r="A25" s="175"/>
      <c r="F25" s="2" t="s">
        <v>25</v>
      </c>
      <c r="G25" s="417">
        <f>과제정보!D8</f>
        <v>20260601</v>
      </c>
      <c r="H25" s="417"/>
      <c r="I25" s="417"/>
      <c r="J25" s="417"/>
      <c r="K25" s="417"/>
      <c r="L25" s="419">
        <f>과제정보!E8</f>
        <v>20270531</v>
      </c>
      <c r="M25" s="419"/>
      <c r="N25" s="419"/>
      <c r="O25" s="419"/>
      <c r="P25" s="6" t="str">
        <f>과제정보!F8</f>
        <v>월</v>
      </c>
      <c r="Q25" s="420">
        <f>과제정보!G8</f>
        <v>4664740</v>
      </c>
      <c r="R25" s="420"/>
      <c r="S25" s="420"/>
      <c r="T25" s="420"/>
      <c r="W25" s="405"/>
      <c r="X25" s="405"/>
      <c r="Y25" s="405"/>
      <c r="Z25" s="405"/>
    </row>
    <row r="26" spans="1:26" s="2" customFormat="1" ht="15" customHeight="1">
      <c r="A26" s="175"/>
      <c r="F26" s="2" t="s">
        <v>25</v>
      </c>
      <c r="G26" s="417">
        <f>과제정보!D9</f>
        <v>0</v>
      </c>
      <c r="H26" s="417"/>
      <c r="I26" s="417"/>
      <c r="J26" s="417"/>
      <c r="K26" s="417"/>
      <c r="L26" s="419">
        <f>과제정보!E9</f>
        <v>0</v>
      </c>
      <c r="M26" s="419"/>
      <c r="N26" s="419"/>
      <c r="O26" s="419"/>
      <c r="P26" s="6">
        <f>과제정보!F9</f>
        <v>0</v>
      </c>
      <c r="Q26" s="420">
        <f>과제정보!G9</f>
        <v>0</v>
      </c>
      <c r="R26" s="420"/>
      <c r="S26" s="420"/>
      <c r="T26" s="420"/>
      <c r="W26" s="405"/>
      <c r="X26" s="405"/>
      <c r="Y26" s="405"/>
      <c r="Z26" s="405"/>
    </row>
    <row r="27" spans="1:26" s="2" customFormat="1" ht="15" customHeight="1">
      <c r="A27" s="175"/>
      <c r="F27" s="2" t="s">
        <v>25</v>
      </c>
      <c r="G27" s="417">
        <f>과제정보!D10</f>
        <v>0</v>
      </c>
      <c r="H27" s="417"/>
      <c r="I27" s="417"/>
      <c r="J27" s="417"/>
      <c r="K27" s="417"/>
      <c r="L27" s="419">
        <f>과제정보!E10</f>
        <v>0</v>
      </c>
      <c r="M27" s="419"/>
      <c r="N27" s="419"/>
      <c r="O27" s="419"/>
      <c r="P27" s="6">
        <f>과제정보!F10</f>
        <v>0</v>
      </c>
      <c r="Q27" s="420">
        <f>과제정보!G10</f>
        <v>0</v>
      </c>
      <c r="R27" s="420"/>
      <c r="S27" s="420"/>
      <c r="T27" s="420"/>
      <c r="W27" s="3"/>
      <c r="X27" s="3"/>
      <c r="Y27" s="3"/>
      <c r="Z27" s="3"/>
    </row>
    <row r="28" spans="1:26" s="2" customFormat="1" ht="15" customHeight="1">
      <c r="A28" s="175"/>
      <c r="F28" s="2" t="s">
        <v>25</v>
      </c>
      <c r="G28" s="417">
        <f>과제정보!D11</f>
        <v>0</v>
      </c>
      <c r="H28" s="417"/>
      <c r="I28" s="417"/>
      <c r="J28" s="417"/>
      <c r="K28" s="417"/>
      <c r="L28" s="419">
        <f>과제정보!E11</f>
        <v>0</v>
      </c>
      <c r="M28" s="419"/>
      <c r="N28" s="419"/>
      <c r="O28" s="419"/>
      <c r="P28" s="6">
        <f>과제정보!F11</f>
        <v>0</v>
      </c>
      <c r="Q28" s="420">
        <f>과제정보!G11</f>
        <v>0</v>
      </c>
      <c r="R28" s="420"/>
      <c r="S28" s="420"/>
      <c r="T28" s="420"/>
      <c r="W28" s="3"/>
      <c r="X28" s="3"/>
      <c r="Y28" s="3"/>
      <c r="Z28" s="3"/>
    </row>
    <row r="29" spans="1:26" s="2" customFormat="1" ht="15" customHeight="1">
      <c r="A29" s="175"/>
      <c r="F29" s="2" t="s">
        <v>25</v>
      </c>
      <c r="G29" s="417">
        <f>과제정보!D12</f>
        <v>0</v>
      </c>
      <c r="H29" s="417"/>
      <c r="I29" s="417"/>
      <c r="J29" s="417"/>
      <c r="K29" s="417"/>
      <c r="L29" s="419">
        <f>과제정보!E12</f>
        <v>0</v>
      </c>
      <c r="M29" s="419"/>
      <c r="N29" s="419"/>
      <c r="O29" s="419"/>
      <c r="P29" s="6">
        <f>과제정보!F12</f>
        <v>0</v>
      </c>
      <c r="Q29" s="420">
        <f>과제정보!G12</f>
        <v>0</v>
      </c>
      <c r="R29" s="420"/>
      <c r="S29" s="420"/>
      <c r="T29" s="420"/>
      <c r="W29" s="3"/>
      <c r="X29" s="3"/>
      <c r="Y29" s="3"/>
      <c r="Z29" s="3"/>
    </row>
    <row r="30" spans="1:26" s="2" customFormat="1" ht="15" customHeight="1">
      <c r="A30" s="175"/>
      <c r="F30" s="2" t="s">
        <v>25</v>
      </c>
      <c r="G30" s="417">
        <f>과제정보!D13</f>
        <v>0</v>
      </c>
      <c r="H30" s="417"/>
      <c r="I30" s="417"/>
      <c r="J30" s="417"/>
      <c r="K30" s="417"/>
      <c r="L30" s="419">
        <f>과제정보!E13</f>
        <v>0</v>
      </c>
      <c r="M30" s="419"/>
      <c r="N30" s="419"/>
      <c r="O30" s="419"/>
      <c r="P30" s="6">
        <f>과제정보!F13</f>
        <v>0</v>
      </c>
      <c r="Q30" s="420">
        <f>과제정보!G13</f>
        <v>0</v>
      </c>
      <c r="R30" s="420"/>
      <c r="S30" s="420"/>
      <c r="T30" s="420"/>
      <c r="W30" s="3"/>
      <c r="X30" s="3"/>
      <c r="Y30" s="3"/>
      <c r="Z30" s="3"/>
    </row>
    <row r="31" spans="1:26" s="2" customFormat="1" ht="15" customHeight="1">
      <c r="A31" s="175"/>
      <c r="F31" s="2" t="s">
        <v>25</v>
      </c>
      <c r="G31" s="417">
        <f>과제정보!D14</f>
        <v>0</v>
      </c>
      <c r="H31" s="417"/>
      <c r="I31" s="417"/>
      <c r="J31" s="417"/>
      <c r="K31" s="417"/>
      <c r="L31" s="419">
        <f>과제정보!E14</f>
        <v>0</v>
      </c>
      <c r="M31" s="419"/>
      <c r="N31" s="419"/>
      <c r="O31" s="419"/>
      <c r="P31" s="6">
        <f>과제정보!F14</f>
        <v>0</v>
      </c>
      <c r="Q31" s="420">
        <f>과제정보!G14</f>
        <v>0</v>
      </c>
      <c r="R31" s="420"/>
      <c r="S31" s="420"/>
      <c r="T31" s="420"/>
      <c r="W31" s="3"/>
      <c r="X31" s="3"/>
      <c r="Y31" s="3"/>
      <c r="Z31" s="3"/>
    </row>
    <row r="32" spans="1:26" s="2" customFormat="1" ht="15" customHeight="1">
      <c r="A32" s="175"/>
      <c r="F32" s="2" t="s">
        <v>25</v>
      </c>
      <c r="G32" s="417">
        <f>과제정보!D15</f>
        <v>0</v>
      </c>
      <c r="H32" s="417"/>
      <c r="I32" s="417"/>
      <c r="J32" s="417"/>
      <c r="K32" s="417"/>
      <c r="L32" s="419">
        <f>과제정보!E15</f>
        <v>0</v>
      </c>
      <c r="M32" s="419"/>
      <c r="N32" s="419"/>
      <c r="O32" s="419"/>
      <c r="P32" s="6">
        <f>과제정보!F15</f>
        <v>0</v>
      </c>
      <c r="Q32" s="420">
        <f>과제정보!G15</f>
        <v>0</v>
      </c>
      <c r="R32" s="420"/>
      <c r="S32" s="420"/>
      <c r="T32" s="420"/>
      <c r="W32" s="3"/>
      <c r="X32" s="3"/>
      <c r="Y32" s="3"/>
      <c r="Z32" s="3"/>
    </row>
    <row r="33" spans="1:26" s="2" customFormat="1" ht="15" customHeight="1">
      <c r="A33" s="175"/>
      <c r="G33" s="412" t="s">
        <v>377</v>
      </c>
      <c r="H33" s="405"/>
      <c r="I33" s="405"/>
      <c r="J33" s="405"/>
      <c r="K33" s="405"/>
      <c r="L33" s="405"/>
      <c r="M33" s="405"/>
      <c r="N33" s="405"/>
      <c r="O33" s="405"/>
      <c r="P33" s="405"/>
      <c r="Q33" s="405"/>
      <c r="R33" s="405"/>
      <c r="S33" s="405"/>
      <c r="T33" s="405"/>
      <c r="W33" s="3"/>
      <c r="X33" s="3"/>
      <c r="Y33" s="3"/>
      <c r="Z33" s="3"/>
    </row>
    <row r="34" spans="1:26" ht="15" customHeight="1">
      <c r="F34" s="2" t="s">
        <v>378</v>
      </c>
      <c r="G34" s="405" t="s">
        <v>10</v>
      </c>
      <c r="H34" s="405"/>
      <c r="I34" s="7" t="s">
        <v>11</v>
      </c>
      <c r="J34" s="405" t="s">
        <v>379</v>
      </c>
      <c r="K34" s="405"/>
      <c r="L34" s="405"/>
      <c r="M34" s="405"/>
      <c r="N34" s="405"/>
      <c r="O34" s="405"/>
      <c r="P34" s="405"/>
      <c r="Q34" s="405"/>
      <c r="R34" s="405"/>
      <c r="S34" s="405"/>
      <c r="T34" s="405"/>
    </row>
    <row r="35" spans="1:26" ht="15" customHeight="1">
      <c r="F35" s="2" t="s">
        <v>3</v>
      </c>
      <c r="G35" s="405" t="s">
        <v>12</v>
      </c>
      <c r="H35" s="405"/>
      <c r="I35" s="7" t="s">
        <v>11</v>
      </c>
      <c r="J35" s="405" t="s">
        <v>13</v>
      </c>
      <c r="K35" s="405"/>
      <c r="L35" s="405"/>
      <c r="M35" s="405"/>
      <c r="N35" s="405"/>
      <c r="O35" s="405"/>
      <c r="P35" s="405"/>
      <c r="Q35" s="405"/>
      <c r="R35" s="405"/>
      <c r="S35" s="405"/>
      <c r="T35" s="405"/>
    </row>
    <row r="36" spans="1:26" ht="15" customHeight="1">
      <c r="F36" s="2" t="s">
        <v>380</v>
      </c>
      <c r="G36" s="400" t="s">
        <v>381</v>
      </c>
      <c r="H36" s="400"/>
      <c r="I36" s="400"/>
      <c r="J36" s="400"/>
      <c r="K36" s="400"/>
      <c r="L36" s="400"/>
      <c r="M36" s="400"/>
      <c r="N36" s="400"/>
      <c r="O36" s="400"/>
      <c r="P36" s="400"/>
      <c r="Q36" s="400"/>
      <c r="R36" s="400"/>
      <c r="S36" s="400"/>
      <c r="T36" s="400"/>
    </row>
    <row r="37" spans="1:26" ht="15" customHeight="1">
      <c r="F37"/>
      <c r="G37" s="400" t="s">
        <v>382</v>
      </c>
      <c r="H37" s="400"/>
      <c r="I37" s="400"/>
      <c r="J37" s="400"/>
      <c r="K37" s="400"/>
      <c r="L37" s="400"/>
      <c r="M37" s="400"/>
      <c r="N37" s="400"/>
      <c r="O37" s="400"/>
      <c r="P37" s="400"/>
      <c r="Q37" s="400"/>
      <c r="R37" s="400"/>
      <c r="S37" s="400"/>
      <c r="T37" s="400"/>
    </row>
    <row r="38" spans="1:26" ht="15" customHeight="1">
      <c r="F38" s="2" t="s">
        <v>383</v>
      </c>
      <c r="G38" s="400" t="s">
        <v>384</v>
      </c>
      <c r="H38" s="400"/>
      <c r="I38" s="400"/>
      <c r="J38" s="400"/>
      <c r="K38" s="400"/>
      <c r="L38" s="400"/>
      <c r="M38" s="400"/>
      <c r="N38" s="400"/>
      <c r="O38" s="400"/>
      <c r="P38" s="400"/>
      <c r="Q38" s="400"/>
      <c r="R38" s="400"/>
      <c r="S38" s="400"/>
      <c r="T38" s="400"/>
    </row>
    <row r="39" spans="1:26" ht="15" customHeight="1">
      <c r="F39"/>
      <c r="G39" s="400" t="s">
        <v>385</v>
      </c>
      <c r="H39" s="400"/>
      <c r="I39" s="400"/>
      <c r="J39" s="400"/>
      <c r="K39" s="400"/>
      <c r="L39" s="400"/>
      <c r="M39" s="400"/>
      <c r="N39" s="400"/>
      <c r="O39" s="400"/>
      <c r="P39" s="400"/>
      <c r="Q39" s="400"/>
      <c r="R39" s="400"/>
      <c r="S39" s="400"/>
      <c r="T39" s="400"/>
    </row>
    <row r="40" spans="1:26" ht="15" customHeight="1">
      <c r="A40" s="405" t="s">
        <v>386</v>
      </c>
      <c r="B40" s="405"/>
      <c r="C40" s="406" t="s">
        <v>387</v>
      </c>
      <c r="D40" s="406"/>
      <c r="E40" s="406"/>
      <c r="F40" s="2" t="s">
        <v>389</v>
      </c>
      <c r="G40" s="405" t="s">
        <v>390</v>
      </c>
      <c r="H40" s="405"/>
      <c r="I40" s="405"/>
      <c r="J40" s="405"/>
      <c r="K40" s="405"/>
      <c r="L40" s="405"/>
      <c r="M40" s="405"/>
      <c r="N40" s="405"/>
      <c r="O40" s="405"/>
      <c r="P40" s="405"/>
      <c r="Q40" s="405"/>
      <c r="R40" s="405"/>
      <c r="S40" s="405"/>
      <c r="T40" s="405"/>
    </row>
    <row r="41" spans="1:26" ht="15" customHeight="1">
      <c r="F41" s="2"/>
      <c r="G41" s="405" t="s">
        <v>391</v>
      </c>
      <c r="H41" s="405"/>
      <c r="I41" s="405"/>
      <c r="J41" s="405"/>
      <c r="K41" s="405"/>
      <c r="L41" s="405"/>
      <c r="M41" s="405"/>
      <c r="N41" s="405"/>
      <c r="O41" s="405"/>
      <c r="P41" s="405"/>
      <c r="Q41" s="405"/>
      <c r="R41" s="405"/>
      <c r="S41" s="405"/>
      <c r="T41" s="405"/>
    </row>
    <row r="42" spans="1:26" ht="15" customHeight="1">
      <c r="F42" s="2" t="s">
        <v>392</v>
      </c>
      <c r="G42" s="405" t="s">
        <v>393</v>
      </c>
      <c r="H42" s="405"/>
      <c r="I42" s="405"/>
      <c r="J42" s="405"/>
      <c r="K42" s="405"/>
      <c r="L42" s="405"/>
      <c r="M42" s="405"/>
      <c r="N42" s="405"/>
      <c r="O42" s="405"/>
      <c r="P42" s="405"/>
      <c r="Q42" s="405"/>
      <c r="R42" s="405"/>
      <c r="S42" s="405"/>
      <c r="T42" s="405"/>
    </row>
    <row r="43" spans="1:26" ht="15" customHeight="1">
      <c r="F43" s="2"/>
      <c r="G43" s="3"/>
      <c r="H43" s="3"/>
      <c r="I43" s="3"/>
      <c r="J43" s="3"/>
      <c r="K43" s="3"/>
      <c r="L43" s="3"/>
      <c r="M43" s="3"/>
      <c r="N43" s="3"/>
      <c r="O43" s="3"/>
      <c r="P43" s="3"/>
      <c r="Q43" s="3"/>
      <c r="R43" s="3"/>
      <c r="S43" s="3"/>
      <c r="T43" s="3"/>
    </row>
    <row r="44" spans="1:26" ht="15" customHeight="1">
      <c r="F44" s="2" t="s">
        <v>394</v>
      </c>
      <c r="G44" s="405" t="s">
        <v>395</v>
      </c>
      <c r="H44" s="405"/>
      <c r="I44" s="405"/>
      <c r="J44" s="405"/>
      <c r="K44" s="405"/>
      <c r="L44" s="405"/>
      <c r="M44" s="405"/>
      <c r="N44" s="405"/>
      <c r="O44" s="405"/>
      <c r="P44" s="405"/>
      <c r="Q44" s="405"/>
      <c r="R44" s="405"/>
      <c r="S44" s="405"/>
      <c r="T44" s="405"/>
    </row>
    <row r="45" spans="1:26" ht="15" customHeight="1">
      <c r="F45" s="2"/>
      <c r="G45" s="405" t="s">
        <v>396</v>
      </c>
      <c r="H45" s="405"/>
      <c r="I45" s="405"/>
      <c r="J45" s="405"/>
      <c r="K45" s="405"/>
      <c r="L45" s="405"/>
      <c r="M45" s="405"/>
      <c r="N45" s="405"/>
      <c r="O45" s="405"/>
      <c r="P45" s="405"/>
      <c r="Q45" s="405"/>
      <c r="R45" s="405"/>
      <c r="S45" s="405"/>
      <c r="T45" s="405"/>
    </row>
    <row r="46" spans="1:26" ht="15" customHeight="1">
      <c r="F46" s="2" t="s">
        <v>397</v>
      </c>
      <c r="G46" s="405" t="s">
        <v>398</v>
      </c>
      <c r="H46" s="405"/>
      <c r="I46" s="405"/>
      <c r="J46" s="405"/>
      <c r="K46" s="405"/>
      <c r="L46" s="405"/>
      <c r="M46" s="405"/>
      <c r="N46" s="405"/>
      <c r="O46" s="405"/>
      <c r="P46" s="405"/>
      <c r="Q46" s="405"/>
      <c r="R46" s="405"/>
      <c r="S46" s="405"/>
      <c r="T46" s="405"/>
    </row>
    <row r="47" spans="1:26" ht="15" customHeight="1">
      <c r="F47" s="2"/>
      <c r="G47" s="405" t="s">
        <v>399</v>
      </c>
      <c r="H47" s="405"/>
      <c r="I47" s="405"/>
      <c r="J47" s="405"/>
      <c r="K47" s="405"/>
      <c r="L47" s="405"/>
      <c r="M47" s="405"/>
      <c r="N47" s="405"/>
      <c r="O47" s="405"/>
      <c r="P47" s="405"/>
      <c r="Q47" s="405"/>
      <c r="R47" s="405"/>
      <c r="S47" s="405"/>
      <c r="T47" s="405"/>
    </row>
    <row r="48" spans="1:26" ht="15" customHeight="1">
      <c r="A48" s="405" t="s">
        <v>400</v>
      </c>
      <c r="B48" s="405"/>
      <c r="C48" s="404" t="s">
        <v>401</v>
      </c>
      <c r="D48" s="404"/>
      <c r="E48" s="404"/>
      <c r="F48" s="2" t="s">
        <v>402</v>
      </c>
      <c r="G48" s="405" t="s">
        <v>403</v>
      </c>
      <c r="H48" s="405"/>
      <c r="I48" s="405"/>
      <c r="J48" s="405"/>
      <c r="K48" s="405"/>
      <c r="L48" s="405"/>
      <c r="M48" s="405"/>
      <c r="N48" s="405"/>
      <c r="O48" s="405"/>
      <c r="P48" s="405"/>
      <c r="Q48" s="405"/>
      <c r="R48" s="405"/>
      <c r="S48" s="405"/>
      <c r="T48" s="405"/>
    </row>
    <row r="49" spans="1:20" ht="15" customHeight="1">
      <c r="F49" s="2"/>
      <c r="G49" s="406" t="s">
        <v>404</v>
      </c>
      <c r="H49" s="406"/>
      <c r="I49" s="406"/>
      <c r="J49" s="406"/>
      <c r="K49" s="406"/>
      <c r="L49" s="406"/>
      <c r="M49" s="406"/>
      <c r="N49" s="406"/>
      <c r="O49" s="406"/>
      <c r="P49" s="406"/>
      <c r="Q49" s="406"/>
      <c r="R49" s="406"/>
      <c r="S49" s="406"/>
      <c r="T49" s="406"/>
    </row>
    <row r="50" spans="1:20" ht="15" customHeight="1">
      <c r="F50" s="2" t="s">
        <v>405</v>
      </c>
      <c r="G50" s="405" t="s">
        <v>406</v>
      </c>
      <c r="H50" s="405"/>
      <c r="I50" s="405"/>
      <c r="J50" s="405"/>
      <c r="K50" s="405"/>
      <c r="L50" s="405"/>
      <c r="M50" s="405"/>
      <c r="N50" s="405"/>
      <c r="O50" s="405"/>
      <c r="P50" s="405"/>
      <c r="Q50" s="405"/>
      <c r="R50" s="405"/>
      <c r="S50" s="405"/>
      <c r="T50" s="405"/>
    </row>
    <row r="51" spans="1:20" ht="15" customHeight="1">
      <c r="F51" s="2"/>
      <c r="G51" s="405" t="s">
        <v>407</v>
      </c>
      <c r="H51" s="405"/>
      <c r="I51" s="405"/>
      <c r="J51" s="405"/>
      <c r="K51" s="405"/>
      <c r="L51" s="405"/>
      <c r="M51" s="405"/>
      <c r="N51" s="405"/>
      <c r="O51" s="405"/>
      <c r="P51" s="405"/>
      <c r="Q51" s="405"/>
      <c r="R51" s="405"/>
      <c r="S51" s="405"/>
      <c r="T51" s="405"/>
    </row>
    <row r="52" spans="1:20" ht="15" customHeight="1">
      <c r="A52" s="403" t="s">
        <v>439</v>
      </c>
      <c r="B52" s="403"/>
      <c r="C52" s="404" t="s">
        <v>408</v>
      </c>
      <c r="D52" s="404"/>
      <c r="E52" s="404"/>
      <c r="F52" s="2" t="s">
        <v>388</v>
      </c>
      <c r="G52" s="405" t="s">
        <v>506</v>
      </c>
      <c r="H52" s="405"/>
      <c r="I52" s="405"/>
      <c r="J52" s="405"/>
      <c r="K52" s="405"/>
      <c r="L52" s="405"/>
      <c r="M52" s="405"/>
      <c r="N52" s="405"/>
      <c r="O52" s="405"/>
      <c r="P52" s="405"/>
      <c r="Q52" s="405"/>
      <c r="R52" s="405"/>
      <c r="S52" s="405"/>
      <c r="T52" s="405"/>
    </row>
    <row r="53" spans="1:20" ht="15" customHeight="1">
      <c r="F53" s="2"/>
      <c r="G53" s="406" t="s">
        <v>507</v>
      </c>
      <c r="H53" s="406"/>
      <c r="I53" s="406"/>
      <c r="J53" s="406"/>
      <c r="K53" s="406"/>
      <c r="L53" s="406"/>
      <c r="M53" s="406"/>
      <c r="N53" s="406"/>
      <c r="O53" s="406"/>
      <c r="P53" s="406"/>
      <c r="Q53" s="406"/>
      <c r="R53" s="406"/>
      <c r="S53" s="406"/>
      <c r="T53" s="406"/>
    </row>
    <row r="54" spans="1:20" ht="15" customHeight="1">
      <c r="A54" s="403" t="s">
        <v>409</v>
      </c>
      <c r="B54" s="403"/>
      <c r="C54" s="404" t="s">
        <v>410</v>
      </c>
      <c r="D54" s="404"/>
      <c r="E54" s="404"/>
      <c r="F54" s="400" t="s">
        <v>437</v>
      </c>
      <c r="G54" s="400"/>
      <c r="H54" s="400"/>
      <c r="I54" s="400"/>
      <c r="J54" s="400"/>
      <c r="K54" s="400"/>
      <c r="L54" s="400"/>
      <c r="M54" s="400"/>
      <c r="N54" s="400"/>
      <c r="O54" s="400"/>
      <c r="P54" s="400"/>
      <c r="Q54" s="400"/>
      <c r="R54" s="400"/>
      <c r="S54" s="400"/>
      <c r="T54" s="400"/>
    </row>
    <row r="55" spans="1:20" ht="15" customHeight="1">
      <c r="A55" s="174"/>
      <c r="B55" s="174"/>
      <c r="C55" s="175"/>
      <c r="D55" s="175"/>
      <c r="E55" s="175"/>
      <c r="F55" s="400" t="s">
        <v>438</v>
      </c>
      <c r="G55" s="400"/>
      <c r="H55" s="400"/>
      <c r="I55" s="400"/>
      <c r="J55" s="400"/>
      <c r="K55" s="400"/>
      <c r="L55" s="400"/>
      <c r="M55" s="400"/>
      <c r="N55" s="400"/>
      <c r="O55" s="400"/>
      <c r="P55" s="400"/>
      <c r="Q55" s="400"/>
      <c r="R55" s="400"/>
      <c r="S55" s="400"/>
      <c r="T55" s="400"/>
    </row>
    <row r="56" spans="1:20" ht="15" customHeight="1">
      <c r="A56" s="174"/>
      <c r="B56" s="174"/>
      <c r="C56" s="175"/>
      <c r="D56" s="175"/>
      <c r="E56" s="175"/>
      <c r="F56" s="8" t="s">
        <v>50</v>
      </c>
      <c r="G56" s="400" t="str">
        <f>IF(기본정보!F14=종류!Q1,종류!AI1,종류!AI2)</f>
        <v>｢서울시립대학교 비전임교원 임용규정｣ 또는 이 계약서에서 정한 사항을 위반한 경우</v>
      </c>
      <c r="H56" s="400"/>
      <c r="I56" s="400"/>
      <c r="J56" s="400"/>
      <c r="K56" s="400"/>
      <c r="L56" s="400"/>
      <c r="M56" s="400"/>
      <c r="N56" s="400"/>
      <c r="O56" s="400"/>
      <c r="P56" s="400"/>
      <c r="Q56" s="400"/>
      <c r="R56" s="400"/>
      <c r="S56" s="400"/>
      <c r="T56" s="400"/>
    </row>
    <row r="57" spans="1:20" ht="15" customHeight="1">
      <c r="A57" s="174"/>
      <c r="B57" s="174"/>
      <c r="C57" s="175"/>
      <c r="D57" s="175"/>
      <c r="E57" s="175"/>
      <c r="F57" s="8" t="s">
        <v>411</v>
      </c>
      <c r="G57" s="400" t="s">
        <v>412</v>
      </c>
      <c r="H57" s="400"/>
      <c r="I57" s="400"/>
      <c r="J57" s="400"/>
      <c r="K57" s="400"/>
      <c r="L57" s="400"/>
      <c r="M57" s="400"/>
      <c r="N57" s="400"/>
      <c r="O57" s="400"/>
      <c r="P57" s="400"/>
      <c r="Q57" s="400"/>
      <c r="R57" s="400"/>
      <c r="S57" s="400"/>
      <c r="T57" s="400"/>
    </row>
    <row r="58" spans="1:20" ht="15" customHeight="1">
      <c r="A58" s="174"/>
      <c r="B58" s="174"/>
      <c r="C58" s="175"/>
      <c r="D58" s="175"/>
      <c r="E58" s="175"/>
      <c r="F58" s="8" t="s">
        <v>14</v>
      </c>
      <c r="G58" s="400" t="s">
        <v>413</v>
      </c>
      <c r="H58" s="400"/>
      <c r="I58" s="400"/>
      <c r="J58" s="400"/>
      <c r="K58" s="400"/>
      <c r="L58" s="400"/>
      <c r="M58" s="400"/>
      <c r="N58" s="400"/>
      <c r="O58" s="400"/>
      <c r="P58" s="400"/>
      <c r="Q58" s="400"/>
      <c r="R58" s="400"/>
      <c r="S58" s="400"/>
      <c r="T58" s="400"/>
    </row>
    <row r="59" spans="1:20" ht="15" customHeight="1">
      <c r="A59" s="174"/>
      <c r="B59" s="174"/>
      <c r="C59" s="175"/>
      <c r="D59" s="175"/>
      <c r="E59" s="175"/>
      <c r="F59" s="8" t="s">
        <v>15</v>
      </c>
      <c r="G59" s="400" t="s">
        <v>414</v>
      </c>
      <c r="H59" s="400"/>
      <c r="I59" s="400"/>
      <c r="J59" s="400"/>
      <c r="K59" s="400"/>
      <c r="L59" s="400"/>
      <c r="M59" s="400"/>
      <c r="N59" s="400"/>
      <c r="O59" s="400"/>
      <c r="P59" s="400"/>
      <c r="Q59" s="400"/>
      <c r="R59" s="400"/>
      <c r="S59" s="400"/>
      <c r="T59" s="400"/>
    </row>
    <row r="60" spans="1:20" ht="15" customHeight="1">
      <c r="B60" s="180"/>
      <c r="F60" s="8"/>
      <c r="G60" s="400" t="s">
        <v>415</v>
      </c>
      <c r="H60" s="400"/>
      <c r="I60" s="400"/>
      <c r="J60" s="400"/>
      <c r="K60" s="400"/>
      <c r="L60" s="400"/>
      <c r="M60" s="400"/>
      <c r="N60" s="400"/>
      <c r="O60" s="400"/>
      <c r="P60" s="400"/>
      <c r="Q60" s="400"/>
      <c r="R60" s="400"/>
      <c r="S60" s="400"/>
      <c r="T60" s="400"/>
    </row>
    <row r="61" spans="1:20" ht="15" customHeight="1">
      <c r="B61" s="180"/>
      <c r="F61" s="8" t="s">
        <v>416</v>
      </c>
      <c r="G61" s="400" t="str">
        <f>IF(기본정보!F14=종류!Q1,종류!AI3,종류!AI4)</f>
        <v>기타 연구교수로서의 품위를 현저히 손상하거나 본교의 명예를 현저히 훼손한 경우</v>
      </c>
      <c r="H61" s="400"/>
      <c r="I61" s="400"/>
      <c r="J61" s="400"/>
      <c r="K61" s="400"/>
      <c r="L61" s="400"/>
      <c r="M61" s="400"/>
      <c r="N61" s="400"/>
      <c r="O61" s="400"/>
      <c r="P61" s="400"/>
      <c r="Q61" s="400"/>
      <c r="R61" s="400"/>
      <c r="S61" s="400"/>
      <c r="T61" s="400"/>
    </row>
    <row r="62" spans="1:20" ht="15" customHeight="1">
      <c r="B62" s="180"/>
      <c r="F62" s="8" t="s">
        <v>499</v>
      </c>
      <c r="G62" s="171"/>
      <c r="H62" s="171"/>
      <c r="I62" s="171"/>
      <c r="J62" s="171"/>
      <c r="K62" s="171"/>
      <c r="L62" s="171"/>
      <c r="M62" s="171"/>
      <c r="N62" s="171"/>
      <c r="O62" s="171"/>
      <c r="P62" s="171"/>
      <c r="Q62" s="171"/>
      <c r="R62" s="171"/>
      <c r="S62" s="171"/>
      <c r="T62" s="171"/>
    </row>
    <row r="63" spans="1:20" ht="15" customHeight="1">
      <c r="A63" s="403" t="s">
        <v>417</v>
      </c>
      <c r="B63" s="403"/>
      <c r="C63" s="404" t="s">
        <v>418</v>
      </c>
      <c r="D63" s="404"/>
      <c r="E63" s="404"/>
      <c r="F63" s="2" t="s">
        <v>388</v>
      </c>
      <c r="G63" s="400" t="s">
        <v>419</v>
      </c>
      <c r="H63" s="400"/>
      <c r="I63" s="400"/>
      <c r="J63" s="400"/>
      <c r="K63" s="400"/>
      <c r="L63" s="400"/>
      <c r="M63" s="400"/>
      <c r="N63" s="400"/>
      <c r="O63" s="400"/>
      <c r="P63" s="400"/>
      <c r="Q63" s="400"/>
      <c r="R63" s="400"/>
      <c r="S63" s="400"/>
      <c r="T63" s="400"/>
    </row>
    <row r="64" spans="1:20" ht="15" customHeight="1">
      <c r="B64" s="180"/>
      <c r="F64" s="2" t="s">
        <v>420</v>
      </c>
      <c r="G64" s="400" t="s">
        <v>421</v>
      </c>
      <c r="H64" s="400"/>
      <c r="I64" s="400"/>
      <c r="J64" s="400"/>
      <c r="K64" s="400"/>
      <c r="L64" s="400"/>
      <c r="M64" s="400"/>
      <c r="N64" s="400"/>
      <c r="O64" s="400"/>
      <c r="P64" s="400"/>
      <c r="Q64" s="400"/>
      <c r="R64" s="400"/>
      <c r="S64" s="400"/>
      <c r="T64" s="400"/>
    </row>
    <row r="65" spans="1:20" ht="15" customHeight="1">
      <c r="A65" s="181"/>
      <c r="B65" s="17"/>
      <c r="C65" s="18"/>
      <c r="D65" s="18"/>
      <c r="E65" s="18"/>
      <c r="F65" s="18"/>
      <c r="G65" s="18"/>
      <c r="H65" s="18"/>
      <c r="I65" s="18"/>
      <c r="J65" s="18"/>
      <c r="K65" s="18"/>
      <c r="L65" s="18"/>
      <c r="M65" s="18"/>
      <c r="N65" s="18"/>
      <c r="O65" s="18"/>
      <c r="P65" s="18"/>
      <c r="Q65" s="18"/>
      <c r="R65" s="18"/>
      <c r="S65" s="18"/>
      <c r="T65" s="18"/>
    </row>
    <row r="66" spans="1:20" ht="15" customHeight="1">
      <c r="A66" s="407">
        <f>기본정보!F7</f>
        <v>20260101</v>
      </c>
      <c r="B66" s="407"/>
      <c r="C66" s="407"/>
      <c r="D66" s="407"/>
      <c r="E66" s="407"/>
      <c r="F66" s="407"/>
      <c r="G66" s="407"/>
      <c r="H66" s="407"/>
      <c r="I66" s="407"/>
      <c r="J66" s="407"/>
      <c r="K66" s="407"/>
      <c r="L66" s="407"/>
      <c r="M66" s="407"/>
      <c r="N66" s="407"/>
      <c r="O66" s="407"/>
      <c r="P66" s="407"/>
      <c r="Q66" s="407"/>
      <c r="R66" s="407"/>
      <c r="S66" s="407"/>
      <c r="T66" s="407"/>
    </row>
    <row r="67" spans="1:20" s="2" customFormat="1" ht="15" customHeight="1">
      <c r="A67" s="175"/>
    </row>
    <row r="68" spans="1:20" s="2" customFormat="1" ht="15" customHeight="1">
      <c r="A68" s="175"/>
      <c r="L68" s="173"/>
      <c r="O68" s="175"/>
      <c r="P68" s="175"/>
      <c r="Q68" s="175"/>
      <c r="R68" s="175"/>
      <c r="S68" s="175"/>
      <c r="T68" s="175"/>
    </row>
    <row r="69" spans="1:20" s="2" customFormat="1" ht="15" customHeight="1">
      <c r="A69" s="175"/>
      <c r="C69" s="175"/>
      <c r="D69" s="175"/>
      <c r="E69" s="175"/>
      <c r="F69" s="175"/>
      <c r="G69" s="175"/>
      <c r="H69" s="175"/>
      <c r="I69" s="175"/>
      <c r="J69" s="175"/>
      <c r="K69" s="173"/>
      <c r="L69" s="401" t="s">
        <v>422</v>
      </c>
      <c r="M69" s="401"/>
      <c r="N69" s="402" t="s">
        <v>425</v>
      </c>
      <c r="O69" s="402"/>
      <c r="P69" s="402"/>
      <c r="Q69" s="401" t="s">
        <v>428</v>
      </c>
      <c r="R69" s="401"/>
      <c r="S69" s="2" t="s">
        <v>426</v>
      </c>
    </row>
    <row r="70" spans="1:20" s="2" customFormat="1" ht="15" customHeight="1">
      <c r="A70" s="175"/>
      <c r="C70" s="175"/>
      <c r="D70" s="175"/>
      <c r="E70" s="175"/>
      <c r="F70" s="175"/>
      <c r="G70" s="175"/>
      <c r="H70" s="175"/>
      <c r="I70" s="175"/>
      <c r="J70" s="175"/>
      <c r="K70" s="173"/>
      <c r="L70" s="173"/>
      <c r="M70" s="173"/>
      <c r="N70" s="171"/>
      <c r="O70" s="171"/>
      <c r="P70" s="171"/>
      <c r="Q70" s="171"/>
      <c r="R70" s="171"/>
    </row>
    <row r="71" spans="1:20" s="2" customFormat="1" ht="15" customHeight="1">
      <c r="A71" s="175"/>
      <c r="K71" s="401" t="s">
        <v>427</v>
      </c>
      <c r="L71" s="401"/>
      <c r="M71" s="401"/>
      <c r="N71" s="2" t="s">
        <v>423</v>
      </c>
      <c r="O71" s="401" t="str">
        <f>기본정보!F6</f>
        <v>홍길동</v>
      </c>
      <c r="P71" s="401"/>
      <c r="Q71" s="401"/>
      <c r="R71" s="401"/>
      <c r="S71" s="2" t="s">
        <v>424</v>
      </c>
    </row>
    <row r="72" spans="1:20" s="2" customFormat="1" ht="20.100000000000001" customHeight="1">
      <c r="A72" s="175"/>
      <c r="H72" s="179"/>
      <c r="I72" s="179"/>
      <c r="J72" s="179"/>
      <c r="K72" s="178"/>
      <c r="N72" s="173"/>
    </row>
    <row r="73" spans="1:20" s="2" customFormat="1" ht="20.100000000000001" customHeight="1">
      <c r="A73" s="175"/>
    </row>
    <row r="74" spans="1:20" s="2" customFormat="1" ht="20.100000000000001" customHeight="1">
      <c r="A74" s="175"/>
    </row>
    <row r="75" spans="1:20" s="2" customFormat="1" ht="20.100000000000001" customHeight="1">
      <c r="A75" s="172"/>
      <c r="B75" s="13"/>
      <c r="C75" s="154"/>
      <c r="D75" s="154"/>
      <c r="E75" s="154"/>
      <c r="F75" s="154"/>
      <c r="G75" s="154"/>
      <c r="H75" s="154"/>
      <c r="I75" s="154"/>
      <c r="J75" s="155"/>
      <c r="K75" s="155"/>
      <c r="L75" s="155"/>
      <c r="M75" s="155"/>
      <c r="N75" s="12"/>
      <c r="O75" s="156"/>
      <c r="P75" s="156"/>
      <c r="Q75" s="157"/>
      <c r="R75" s="157"/>
      <c r="S75" s="158"/>
      <c r="T75" s="158"/>
    </row>
    <row r="76" spans="1:20" s="2" customFormat="1" ht="20.100000000000001" customHeight="1">
      <c r="A76" s="172"/>
      <c r="B76" s="13"/>
      <c r="C76" s="427"/>
      <c r="D76" s="427"/>
      <c r="E76" s="427"/>
      <c r="F76" s="427"/>
      <c r="G76" s="427"/>
      <c r="H76" s="427"/>
      <c r="I76" s="427"/>
      <c r="J76" s="428"/>
      <c r="K76" s="428"/>
      <c r="L76" s="428"/>
      <c r="M76" s="428"/>
      <c r="N76" s="12"/>
      <c r="O76" s="429"/>
      <c r="P76" s="429"/>
      <c r="Q76" s="430"/>
      <c r="R76" s="430"/>
      <c r="S76" s="431"/>
      <c r="T76" s="431"/>
    </row>
    <row r="77" spans="1:20" s="2" customFormat="1" ht="20.100000000000001" customHeight="1">
      <c r="A77" s="172"/>
      <c r="B77" s="13"/>
      <c r="C77" s="427"/>
      <c r="D77" s="427"/>
      <c r="E77" s="427"/>
      <c r="F77" s="427"/>
      <c r="G77" s="427"/>
      <c r="H77" s="427"/>
      <c r="I77" s="427"/>
      <c r="J77" s="428"/>
      <c r="K77" s="428"/>
      <c r="L77" s="428"/>
      <c r="M77" s="428"/>
      <c r="N77" s="12"/>
      <c r="O77" s="429"/>
      <c r="P77" s="429"/>
      <c r="Q77" s="430"/>
      <c r="R77" s="430"/>
      <c r="S77" s="431"/>
      <c r="T77" s="431"/>
    </row>
    <row r="78" spans="1:20" s="2" customFormat="1" ht="20.100000000000001" customHeight="1">
      <c r="A78" s="172"/>
      <c r="B78" s="13"/>
      <c r="C78" s="427"/>
      <c r="D78" s="427"/>
      <c r="E78" s="427"/>
      <c r="F78" s="427"/>
      <c r="G78" s="427"/>
      <c r="H78" s="427"/>
      <c r="I78" s="427"/>
      <c r="J78" s="428"/>
      <c r="K78" s="428"/>
      <c r="L78" s="428"/>
      <c r="M78" s="428"/>
      <c r="N78" s="12"/>
      <c r="O78" s="429"/>
      <c r="P78" s="429"/>
      <c r="Q78" s="430"/>
      <c r="R78" s="430"/>
      <c r="S78" s="431"/>
      <c r="T78" s="431"/>
    </row>
    <row r="79" spans="1:20" s="2" customFormat="1" ht="20.100000000000001" customHeight="1">
      <c r="A79" s="172"/>
      <c r="B79" s="13"/>
      <c r="C79" s="427"/>
      <c r="D79" s="427"/>
      <c r="E79" s="427"/>
      <c r="F79" s="427"/>
      <c r="G79" s="427"/>
      <c r="H79" s="427"/>
      <c r="I79" s="427"/>
      <c r="J79" s="428"/>
      <c r="K79" s="428"/>
      <c r="L79" s="428"/>
      <c r="M79" s="428"/>
      <c r="N79" s="12"/>
      <c r="O79" s="429"/>
      <c r="P79" s="429"/>
      <c r="Q79" s="430"/>
      <c r="R79" s="430"/>
      <c r="S79" s="431"/>
      <c r="T79" s="431"/>
    </row>
    <row r="80" spans="1:20" s="2" customFormat="1" ht="20.100000000000001" customHeight="1">
      <c r="A80" s="172"/>
      <c r="B80" s="13"/>
      <c r="C80" s="427"/>
      <c r="D80" s="427"/>
      <c r="E80" s="427"/>
      <c r="F80" s="427"/>
      <c r="G80" s="427"/>
      <c r="H80" s="427"/>
      <c r="I80" s="427"/>
      <c r="J80" s="428"/>
      <c r="K80" s="428"/>
      <c r="L80" s="428"/>
      <c r="M80" s="428"/>
      <c r="N80" s="12"/>
      <c r="O80" s="429"/>
      <c r="P80" s="429"/>
      <c r="Q80" s="430"/>
      <c r="R80" s="430"/>
      <c r="S80" s="431"/>
      <c r="T80" s="431"/>
    </row>
    <row r="81" spans="1:20" s="2" customFormat="1" ht="20.100000000000001" customHeight="1">
      <c r="A81" s="172"/>
      <c r="B81" s="13"/>
      <c r="C81" s="427"/>
      <c r="D81" s="427"/>
      <c r="E81" s="427"/>
      <c r="F81" s="427"/>
      <c r="G81" s="427"/>
      <c r="H81" s="427"/>
      <c r="I81" s="427"/>
      <c r="J81" s="428"/>
      <c r="K81" s="428"/>
      <c r="L81" s="428"/>
      <c r="M81" s="428"/>
      <c r="N81" s="12"/>
      <c r="O81" s="429"/>
      <c r="P81" s="429"/>
      <c r="Q81" s="430"/>
      <c r="R81" s="430"/>
      <c r="S81" s="431"/>
      <c r="T81" s="431"/>
    </row>
    <row r="82" spans="1:20" s="2" customFormat="1" ht="20.100000000000001" customHeight="1">
      <c r="A82" s="172"/>
      <c r="B82" s="13"/>
      <c r="C82" s="427"/>
      <c r="D82" s="427"/>
      <c r="E82" s="427"/>
      <c r="F82" s="427"/>
      <c r="G82" s="427"/>
      <c r="H82" s="427"/>
      <c r="I82" s="427"/>
      <c r="J82" s="428"/>
      <c r="K82" s="428"/>
      <c r="L82" s="428"/>
      <c r="M82" s="428"/>
      <c r="N82" s="12"/>
      <c r="O82" s="429"/>
      <c r="P82" s="429"/>
      <c r="Q82" s="430"/>
      <c r="R82" s="430"/>
      <c r="S82" s="431"/>
      <c r="T82" s="431"/>
    </row>
    <row r="83" spans="1:20" s="2" customFormat="1" ht="20.100000000000001" customHeight="1">
      <c r="A83" s="172"/>
      <c r="B83" s="13"/>
      <c r="C83" s="427"/>
      <c r="D83" s="427"/>
      <c r="E83" s="427"/>
      <c r="F83" s="427"/>
      <c r="G83" s="427"/>
      <c r="H83" s="427"/>
      <c r="I83" s="427"/>
      <c r="J83" s="428"/>
      <c r="K83" s="428"/>
      <c r="L83" s="428"/>
      <c r="M83" s="428"/>
      <c r="N83" s="12"/>
      <c r="O83" s="429"/>
      <c r="P83" s="429"/>
      <c r="Q83" s="430"/>
      <c r="R83" s="430"/>
      <c r="S83" s="431"/>
      <c r="T83" s="431"/>
    </row>
    <row r="84" spans="1:20" s="2" customFormat="1" ht="20.100000000000001" customHeight="1">
      <c r="A84" s="172"/>
      <c r="B84" s="13"/>
      <c r="C84" s="427"/>
      <c r="D84" s="427"/>
      <c r="E84" s="427"/>
      <c r="F84" s="427"/>
      <c r="G84" s="427"/>
      <c r="H84" s="427"/>
      <c r="I84" s="427"/>
      <c r="J84" s="428"/>
      <c r="K84" s="428"/>
      <c r="L84" s="428"/>
      <c r="M84" s="428"/>
      <c r="N84" s="12"/>
      <c r="O84" s="429"/>
      <c r="P84" s="429"/>
      <c r="Q84" s="430"/>
      <c r="R84" s="430"/>
      <c r="S84" s="431"/>
      <c r="T84" s="431"/>
    </row>
    <row r="85" spans="1:20" s="2" customFormat="1" ht="20.100000000000001" customHeight="1">
      <c r="A85" s="172"/>
      <c r="B85" s="13"/>
      <c r="C85" s="427"/>
      <c r="D85" s="427"/>
      <c r="E85" s="427"/>
      <c r="F85" s="427"/>
      <c r="G85" s="427"/>
      <c r="H85" s="427"/>
      <c r="I85" s="427"/>
      <c r="J85" s="428"/>
      <c r="K85" s="428"/>
      <c r="L85" s="428"/>
      <c r="M85" s="428"/>
      <c r="N85" s="12"/>
      <c r="O85" s="429"/>
      <c r="P85" s="429"/>
      <c r="Q85" s="430"/>
      <c r="R85" s="430"/>
      <c r="S85" s="431"/>
      <c r="T85" s="431"/>
    </row>
    <row r="86" spans="1:20" s="2" customFormat="1" ht="20.100000000000001" customHeight="1">
      <c r="A86" s="172"/>
      <c r="B86" s="13"/>
      <c r="C86" s="427"/>
      <c r="D86" s="427"/>
      <c r="E86" s="427"/>
      <c r="F86" s="427"/>
      <c r="G86" s="427"/>
      <c r="H86" s="427"/>
      <c r="I86" s="427"/>
      <c r="J86" s="428"/>
      <c r="K86" s="428"/>
      <c r="L86" s="428"/>
      <c r="M86" s="428"/>
      <c r="N86" s="12"/>
      <c r="O86" s="429"/>
      <c r="P86" s="429"/>
      <c r="Q86" s="430"/>
      <c r="R86" s="430"/>
      <c r="S86" s="431"/>
      <c r="T86" s="431"/>
    </row>
    <row r="87" spans="1:20" s="2" customFormat="1" ht="20.100000000000001" customHeight="1">
      <c r="A87" s="172"/>
      <c r="B87" s="13"/>
      <c r="C87" s="427"/>
      <c r="D87" s="427"/>
      <c r="E87" s="427"/>
      <c r="F87" s="427"/>
      <c r="G87" s="427"/>
      <c r="H87" s="427"/>
      <c r="I87" s="427"/>
      <c r="J87" s="428"/>
      <c r="K87" s="428"/>
      <c r="L87" s="428"/>
      <c r="M87" s="428"/>
      <c r="N87" s="12"/>
      <c r="O87" s="429"/>
      <c r="P87" s="429"/>
      <c r="Q87" s="430"/>
      <c r="R87" s="430"/>
      <c r="S87" s="431"/>
      <c r="T87" s="431"/>
    </row>
    <row r="88" spans="1:20" s="2" customFormat="1" ht="20.100000000000001" customHeight="1">
      <c r="A88" s="172"/>
      <c r="B88" s="13"/>
      <c r="C88" s="427"/>
      <c r="D88" s="427"/>
      <c r="E88" s="427"/>
      <c r="F88" s="427"/>
      <c r="G88" s="427"/>
      <c r="H88" s="427"/>
      <c r="I88" s="427"/>
      <c r="J88" s="428"/>
      <c r="K88" s="428"/>
      <c r="L88" s="428"/>
      <c r="M88" s="428"/>
      <c r="N88" s="12"/>
      <c r="O88" s="429"/>
      <c r="P88" s="429"/>
      <c r="Q88" s="430"/>
      <c r="R88" s="430"/>
      <c r="S88" s="431"/>
      <c r="T88" s="431"/>
    </row>
    <row r="89" spans="1:20" s="2" customFormat="1" ht="20.100000000000001" customHeight="1">
      <c r="A89" s="172"/>
      <c r="B89" s="13"/>
      <c r="C89" s="427"/>
      <c r="D89" s="427"/>
      <c r="E89" s="427"/>
      <c r="F89" s="427"/>
      <c r="G89" s="427"/>
      <c r="H89" s="427"/>
      <c r="I89" s="427"/>
      <c r="J89" s="428"/>
      <c r="K89" s="428"/>
      <c r="L89" s="428"/>
      <c r="M89" s="428"/>
      <c r="N89" s="12"/>
      <c r="O89" s="429"/>
      <c r="P89" s="429"/>
      <c r="Q89" s="430"/>
      <c r="R89" s="430"/>
      <c r="S89" s="431"/>
      <c r="T89" s="431"/>
    </row>
    <row r="90" spans="1:20" s="2" customFormat="1" ht="20.100000000000001" customHeight="1">
      <c r="A90" s="172"/>
      <c r="B90" s="13"/>
      <c r="C90" s="427"/>
      <c r="D90" s="427"/>
      <c r="E90" s="427"/>
      <c r="F90" s="427"/>
      <c r="G90" s="427"/>
      <c r="H90" s="427"/>
      <c r="I90" s="427"/>
      <c r="J90" s="428"/>
      <c r="K90" s="428"/>
      <c r="L90" s="428"/>
      <c r="M90" s="428"/>
      <c r="N90" s="12"/>
      <c r="O90" s="429"/>
      <c r="P90" s="429"/>
      <c r="Q90" s="430"/>
      <c r="R90" s="430"/>
      <c r="S90" s="431"/>
      <c r="T90" s="431"/>
    </row>
    <row r="91" spans="1:20" s="2" customFormat="1" ht="20.100000000000001" customHeight="1">
      <c r="A91" s="172"/>
      <c r="B91" s="13"/>
      <c r="C91" s="427"/>
      <c r="D91" s="427"/>
      <c r="E91" s="427"/>
      <c r="F91" s="427"/>
      <c r="G91" s="427"/>
      <c r="H91" s="427"/>
      <c r="I91" s="427"/>
      <c r="J91" s="428"/>
      <c r="K91" s="428"/>
      <c r="L91" s="428"/>
      <c r="M91" s="428"/>
      <c r="N91" s="12"/>
      <c r="O91" s="429"/>
      <c r="P91" s="429"/>
      <c r="Q91" s="430"/>
      <c r="R91" s="430"/>
      <c r="S91" s="431"/>
      <c r="T91" s="431"/>
    </row>
    <row r="92" spans="1:20" s="2" customFormat="1" ht="20.100000000000001" customHeight="1">
      <c r="A92" s="172"/>
      <c r="B92" s="13"/>
      <c r="C92" s="427"/>
      <c r="D92" s="427"/>
      <c r="E92" s="427"/>
      <c r="F92" s="427"/>
      <c r="G92" s="427"/>
      <c r="H92" s="427"/>
      <c r="I92" s="427"/>
      <c r="J92" s="428"/>
      <c r="K92" s="428"/>
      <c r="L92" s="428"/>
      <c r="M92" s="428"/>
      <c r="N92" s="12"/>
      <c r="O92" s="429"/>
      <c r="P92" s="429"/>
      <c r="Q92" s="430"/>
      <c r="R92" s="430"/>
      <c r="S92" s="431"/>
      <c r="T92" s="431"/>
    </row>
    <row r="93" spans="1:20" s="2" customFormat="1" ht="20.100000000000001" customHeight="1">
      <c r="A93" s="172"/>
      <c r="B93" s="13"/>
      <c r="C93" s="427"/>
      <c r="D93" s="427"/>
      <c r="E93" s="427"/>
      <c r="F93" s="427"/>
      <c r="G93" s="427"/>
      <c r="H93" s="427"/>
      <c r="I93" s="427"/>
      <c r="J93" s="428"/>
      <c r="K93" s="428"/>
      <c r="L93" s="428"/>
      <c r="M93" s="428"/>
      <c r="N93" s="12"/>
      <c r="O93" s="429"/>
      <c r="P93" s="429"/>
      <c r="Q93" s="430"/>
      <c r="R93" s="430"/>
      <c r="S93" s="431"/>
      <c r="T93" s="431"/>
    </row>
    <row r="94" spans="1:20" s="2" customFormat="1" ht="20.100000000000001" customHeight="1">
      <c r="A94" s="172"/>
      <c r="B94" s="13"/>
      <c r="C94" s="427"/>
      <c r="D94" s="427"/>
      <c r="E94" s="427"/>
      <c r="F94" s="427"/>
      <c r="G94" s="427"/>
      <c r="H94" s="427"/>
      <c r="I94" s="427"/>
      <c r="J94" s="428"/>
      <c r="K94" s="428"/>
      <c r="L94" s="428"/>
      <c r="M94" s="428"/>
      <c r="N94" s="12"/>
      <c r="O94" s="429"/>
      <c r="P94" s="429"/>
      <c r="Q94" s="430"/>
      <c r="R94" s="430"/>
      <c r="S94" s="431"/>
      <c r="T94" s="431"/>
    </row>
    <row r="95" spans="1:20" s="2" customFormat="1" ht="20.100000000000001" customHeight="1">
      <c r="A95" s="172"/>
      <c r="B95" s="13"/>
      <c r="C95" s="427"/>
      <c r="D95" s="427"/>
      <c r="E95" s="427"/>
      <c r="F95" s="427"/>
      <c r="G95" s="427"/>
      <c r="H95" s="427"/>
      <c r="I95" s="427"/>
      <c r="J95" s="428"/>
      <c r="K95" s="428"/>
      <c r="L95" s="428"/>
      <c r="M95" s="428"/>
      <c r="N95" s="12"/>
      <c r="O95" s="429"/>
      <c r="P95" s="429"/>
      <c r="Q95" s="430"/>
      <c r="R95" s="430"/>
      <c r="S95" s="431"/>
      <c r="T95" s="431"/>
    </row>
    <row r="96" spans="1:20" s="2" customFormat="1" ht="20.100000000000001" customHeight="1">
      <c r="A96" s="172"/>
      <c r="B96" s="13"/>
      <c r="C96" s="427"/>
      <c r="D96" s="427"/>
      <c r="E96" s="427"/>
      <c r="F96" s="427"/>
      <c r="G96" s="427"/>
      <c r="H96" s="427"/>
      <c r="I96" s="427"/>
      <c r="J96" s="428"/>
      <c r="K96" s="428"/>
      <c r="L96" s="428"/>
      <c r="M96" s="428"/>
      <c r="N96" s="12"/>
      <c r="O96" s="429"/>
      <c r="P96" s="429"/>
      <c r="Q96" s="430"/>
      <c r="R96" s="430"/>
      <c r="S96" s="431"/>
      <c r="T96" s="431"/>
    </row>
    <row r="97" spans="1:20" s="2" customFormat="1" ht="20.100000000000001" customHeight="1">
      <c r="A97" s="172"/>
      <c r="B97" s="13"/>
      <c r="C97" s="427"/>
      <c r="D97" s="427"/>
      <c r="E97" s="427"/>
      <c r="F97" s="427"/>
      <c r="G97" s="427"/>
      <c r="H97" s="427"/>
      <c r="I97" s="427"/>
      <c r="J97" s="428"/>
      <c r="K97" s="428"/>
      <c r="L97" s="428"/>
      <c r="M97" s="428"/>
      <c r="N97" s="12"/>
      <c r="O97" s="429"/>
      <c r="P97" s="429"/>
      <c r="Q97" s="430"/>
      <c r="R97" s="430"/>
      <c r="S97" s="431"/>
      <c r="T97" s="431"/>
    </row>
    <row r="98" spans="1:20" s="2" customFormat="1" ht="20.100000000000001" customHeight="1">
      <c r="A98" s="172"/>
      <c r="B98" s="13"/>
      <c r="C98" s="427"/>
      <c r="D98" s="427"/>
      <c r="E98" s="427"/>
      <c r="F98" s="427"/>
      <c r="G98" s="427"/>
      <c r="H98" s="427"/>
      <c r="I98" s="427"/>
      <c r="J98" s="428"/>
      <c r="K98" s="428"/>
      <c r="L98" s="428"/>
      <c r="M98" s="428"/>
      <c r="N98" s="12"/>
      <c r="O98" s="429"/>
      <c r="P98" s="429"/>
      <c r="Q98" s="430"/>
      <c r="R98" s="430"/>
      <c r="S98" s="431"/>
      <c r="T98" s="431"/>
    </row>
    <row r="99" spans="1:20" s="2" customFormat="1" ht="20.100000000000001" customHeight="1">
      <c r="A99" s="172"/>
      <c r="B99" s="13"/>
      <c r="C99" s="427"/>
      <c r="D99" s="427"/>
      <c r="E99" s="427"/>
      <c r="F99" s="427"/>
      <c r="G99" s="427"/>
      <c r="H99" s="427"/>
      <c r="I99" s="427"/>
      <c r="J99" s="428"/>
      <c r="K99" s="428"/>
      <c r="L99" s="428"/>
      <c r="M99" s="428"/>
      <c r="N99" s="12"/>
      <c r="O99" s="429"/>
      <c r="P99" s="429"/>
      <c r="Q99" s="430"/>
      <c r="R99" s="430"/>
      <c r="S99" s="431"/>
      <c r="T99" s="431"/>
    </row>
    <row r="100" spans="1:20" s="2" customFormat="1" ht="20.100000000000001" customHeight="1">
      <c r="A100" s="172"/>
      <c r="B100" s="13"/>
      <c r="C100" s="427"/>
      <c r="D100" s="427"/>
      <c r="E100" s="427"/>
      <c r="F100" s="427"/>
      <c r="G100" s="427"/>
      <c r="H100" s="427"/>
      <c r="I100" s="427"/>
      <c r="J100" s="428"/>
      <c r="K100" s="428"/>
      <c r="L100" s="428"/>
      <c r="M100" s="428"/>
      <c r="N100" s="12"/>
      <c r="O100" s="429"/>
      <c r="P100" s="429"/>
      <c r="Q100" s="430"/>
      <c r="R100" s="430"/>
      <c r="S100" s="431"/>
      <c r="T100" s="431"/>
    </row>
    <row r="101" spans="1:20" s="2" customFormat="1" ht="20.100000000000001" customHeight="1">
      <c r="A101" s="172"/>
      <c r="B101" s="13"/>
      <c r="C101" s="427"/>
      <c r="D101" s="427"/>
      <c r="E101" s="427"/>
      <c r="F101" s="427"/>
      <c r="G101" s="427"/>
      <c r="H101" s="427"/>
      <c r="I101" s="427"/>
      <c r="J101" s="428"/>
      <c r="K101" s="428"/>
      <c r="L101" s="428"/>
      <c r="M101" s="428"/>
      <c r="N101" s="12"/>
      <c r="O101" s="429"/>
      <c r="P101" s="429"/>
      <c r="Q101" s="430"/>
      <c r="R101" s="430"/>
      <c r="S101" s="431"/>
      <c r="T101" s="431"/>
    </row>
    <row r="102" spans="1:20" s="2" customFormat="1" ht="20.100000000000001" customHeight="1">
      <c r="A102" s="172"/>
      <c r="B102" s="13"/>
      <c r="C102" s="427"/>
      <c r="D102" s="427"/>
      <c r="E102" s="427"/>
      <c r="F102" s="427"/>
      <c r="G102" s="427"/>
      <c r="H102" s="427"/>
      <c r="I102" s="427"/>
      <c r="J102" s="428"/>
      <c r="K102" s="428"/>
      <c r="L102" s="428"/>
      <c r="M102" s="428"/>
      <c r="N102" s="12"/>
      <c r="O102" s="429"/>
      <c r="P102" s="429"/>
      <c r="Q102" s="430"/>
      <c r="R102" s="430"/>
      <c r="S102" s="431"/>
      <c r="T102" s="431"/>
    </row>
    <row r="103" spans="1:20" s="2" customFormat="1" ht="20.100000000000001" customHeight="1">
      <c r="A103" s="172"/>
      <c r="B103" s="13"/>
      <c r="C103" s="427"/>
      <c r="D103" s="427"/>
      <c r="E103" s="427"/>
      <c r="F103" s="427"/>
      <c r="G103" s="427"/>
      <c r="H103" s="427"/>
      <c r="I103" s="427"/>
      <c r="J103" s="428"/>
      <c r="K103" s="428"/>
      <c r="L103" s="428"/>
      <c r="M103" s="428"/>
      <c r="N103" s="12"/>
      <c r="O103" s="429"/>
      <c r="P103" s="429"/>
      <c r="Q103" s="430"/>
      <c r="R103" s="430"/>
      <c r="S103" s="431"/>
      <c r="T103" s="431"/>
    </row>
    <row r="104" spans="1:20" s="2" customFormat="1" ht="20.100000000000001" customHeight="1">
      <c r="A104" s="172"/>
      <c r="B104" s="13"/>
      <c r="C104" s="427"/>
      <c r="D104" s="427"/>
      <c r="E104" s="427"/>
      <c r="F104" s="427"/>
      <c r="G104" s="427"/>
      <c r="H104" s="427"/>
      <c r="I104" s="427"/>
      <c r="J104" s="428"/>
      <c r="K104" s="428"/>
      <c r="L104" s="428"/>
      <c r="M104" s="428"/>
      <c r="N104" s="12"/>
      <c r="O104" s="429"/>
      <c r="P104" s="429"/>
      <c r="Q104" s="430"/>
      <c r="R104" s="430"/>
      <c r="S104" s="431"/>
      <c r="T104" s="431"/>
    </row>
    <row r="105" spans="1:20" s="2" customFormat="1" ht="20.100000000000001" customHeight="1">
      <c r="A105" s="172"/>
      <c r="B105" s="13"/>
      <c r="C105" s="427"/>
      <c r="D105" s="427"/>
      <c r="E105" s="427"/>
      <c r="F105" s="427"/>
      <c r="G105" s="427"/>
      <c r="H105" s="427"/>
      <c r="I105" s="427"/>
      <c r="J105" s="428"/>
      <c r="K105" s="428"/>
      <c r="L105" s="428"/>
      <c r="M105" s="428"/>
      <c r="N105" s="12"/>
      <c r="O105" s="429"/>
      <c r="P105" s="429"/>
      <c r="Q105" s="430"/>
      <c r="R105" s="430"/>
      <c r="S105" s="431"/>
      <c r="T105" s="431"/>
    </row>
    <row r="106" spans="1:20" s="2" customFormat="1" ht="20.100000000000001" customHeight="1">
      <c r="A106" s="172"/>
      <c r="B106" s="13"/>
      <c r="C106" s="427"/>
      <c r="D106" s="427"/>
      <c r="E106" s="427"/>
      <c r="F106" s="427"/>
      <c r="G106" s="427"/>
      <c r="H106" s="427"/>
      <c r="I106" s="427"/>
      <c r="J106" s="428"/>
      <c r="K106" s="428"/>
      <c r="L106" s="428"/>
      <c r="M106" s="428"/>
      <c r="N106" s="12"/>
      <c r="O106" s="429"/>
      <c r="P106" s="429"/>
      <c r="Q106" s="430"/>
      <c r="R106" s="430"/>
      <c r="S106" s="431"/>
      <c r="T106" s="431"/>
    </row>
    <row r="107" spans="1:20" s="2" customFormat="1" ht="20.100000000000001" customHeight="1">
      <c r="A107" s="172"/>
      <c r="B107" s="13"/>
      <c r="C107" s="427"/>
      <c r="D107" s="427"/>
      <c r="E107" s="427"/>
      <c r="F107" s="427"/>
      <c r="G107" s="427"/>
      <c r="H107" s="427"/>
      <c r="I107" s="427"/>
      <c r="J107" s="428"/>
      <c r="K107" s="428"/>
      <c r="L107" s="428"/>
      <c r="M107" s="428"/>
      <c r="N107" s="12"/>
      <c r="O107" s="429"/>
      <c r="P107" s="429"/>
      <c r="Q107" s="430"/>
      <c r="R107" s="430"/>
      <c r="S107" s="431"/>
      <c r="T107" s="431"/>
    </row>
    <row r="108" spans="1:20" s="2" customFormat="1" ht="20.100000000000001" customHeight="1">
      <c r="A108" s="172"/>
      <c r="B108" s="13"/>
      <c r="C108" s="427"/>
      <c r="D108" s="427"/>
      <c r="E108" s="427"/>
      <c r="F108" s="427"/>
      <c r="G108" s="427"/>
      <c r="H108" s="427"/>
      <c r="I108" s="427"/>
      <c r="J108" s="428"/>
      <c r="K108" s="428"/>
      <c r="L108" s="428"/>
      <c r="M108" s="428"/>
      <c r="N108" s="12"/>
      <c r="O108" s="429"/>
      <c r="P108" s="429"/>
      <c r="Q108" s="430"/>
      <c r="R108" s="430"/>
      <c r="S108" s="431"/>
      <c r="T108" s="431"/>
    </row>
    <row r="109" spans="1:20" s="2" customFormat="1" ht="20.100000000000001" customHeight="1">
      <c r="A109" s="172"/>
      <c r="B109" s="13"/>
      <c r="C109" s="427"/>
      <c r="D109" s="427"/>
      <c r="E109" s="427"/>
      <c r="F109" s="427"/>
      <c r="G109" s="427"/>
      <c r="H109" s="427"/>
      <c r="I109" s="427"/>
      <c r="J109" s="428"/>
      <c r="K109" s="428"/>
      <c r="L109" s="428"/>
      <c r="M109" s="428"/>
      <c r="N109" s="12"/>
      <c r="O109" s="429"/>
      <c r="P109" s="429"/>
      <c r="Q109" s="430"/>
      <c r="R109" s="430"/>
      <c r="S109" s="431"/>
      <c r="T109" s="431"/>
    </row>
    <row r="110" spans="1:20" s="2" customFormat="1" ht="20.100000000000001" customHeight="1">
      <c r="A110" s="172"/>
      <c r="B110" s="13"/>
      <c r="C110" s="427"/>
      <c r="D110" s="427"/>
      <c r="E110" s="427"/>
      <c r="F110" s="427"/>
      <c r="G110" s="427"/>
      <c r="H110" s="427"/>
      <c r="I110" s="427"/>
      <c r="J110" s="428"/>
      <c r="K110" s="428"/>
      <c r="L110" s="428"/>
      <c r="M110" s="428"/>
      <c r="N110" s="12"/>
      <c r="O110" s="429"/>
      <c r="P110" s="429"/>
      <c r="Q110" s="430"/>
      <c r="R110" s="430"/>
      <c r="S110" s="431"/>
      <c r="T110" s="431"/>
    </row>
    <row r="111" spans="1:20" s="2" customFormat="1" ht="20.100000000000001" customHeight="1">
      <c r="A111" s="172"/>
      <c r="B111" s="13"/>
      <c r="C111" s="427"/>
      <c r="D111" s="427"/>
      <c r="E111" s="427"/>
      <c r="F111" s="427"/>
      <c r="G111" s="427"/>
      <c r="H111" s="427"/>
      <c r="I111" s="427"/>
      <c r="J111" s="428"/>
      <c r="K111" s="428"/>
      <c r="L111" s="428"/>
      <c r="M111" s="428"/>
      <c r="N111" s="12"/>
      <c r="O111" s="429"/>
      <c r="P111" s="429"/>
      <c r="Q111" s="430"/>
      <c r="R111" s="430"/>
      <c r="S111" s="431"/>
      <c r="T111" s="431"/>
    </row>
    <row r="112" spans="1:20" s="2" customFormat="1" ht="20.100000000000001" customHeight="1">
      <c r="A112" s="172"/>
      <c r="B112" s="13"/>
      <c r="C112" s="427"/>
      <c r="D112" s="427"/>
      <c r="E112" s="427"/>
      <c r="F112" s="427"/>
      <c r="G112" s="427"/>
      <c r="H112" s="427"/>
      <c r="I112" s="427"/>
      <c r="J112" s="428"/>
      <c r="K112" s="428"/>
      <c r="L112" s="428"/>
      <c r="M112" s="428"/>
      <c r="N112" s="12"/>
      <c r="O112" s="429"/>
      <c r="P112" s="429"/>
      <c r="Q112" s="430"/>
      <c r="R112" s="430"/>
      <c r="S112" s="431"/>
      <c r="T112" s="431"/>
    </row>
    <row r="113" spans="1:20" s="2" customFormat="1" ht="20.100000000000001" customHeight="1">
      <c r="A113" s="172"/>
      <c r="B113" s="13"/>
      <c r="C113" s="427"/>
      <c r="D113" s="427"/>
      <c r="E113" s="427"/>
      <c r="F113" s="427"/>
      <c r="G113" s="427"/>
      <c r="H113" s="427"/>
      <c r="I113" s="427"/>
      <c r="J113" s="428"/>
      <c r="K113" s="428"/>
      <c r="L113" s="428"/>
      <c r="M113" s="428"/>
      <c r="N113" s="12"/>
      <c r="O113" s="429"/>
      <c r="P113" s="429"/>
      <c r="Q113" s="430"/>
      <c r="R113" s="430"/>
      <c r="S113" s="431"/>
      <c r="T113" s="431"/>
    </row>
    <row r="114" spans="1:20" s="2" customFormat="1" ht="20.100000000000001" customHeight="1">
      <c r="A114" s="172"/>
      <c r="B114" s="13"/>
      <c r="C114" s="427"/>
      <c r="D114" s="427"/>
      <c r="E114" s="427"/>
      <c r="F114" s="427"/>
      <c r="G114" s="427"/>
      <c r="H114" s="427"/>
      <c r="I114" s="427"/>
      <c r="J114" s="428"/>
      <c r="K114" s="428"/>
      <c r="L114" s="428"/>
      <c r="M114" s="428"/>
      <c r="N114" s="12"/>
      <c r="O114" s="429"/>
      <c r="P114" s="429"/>
      <c r="Q114" s="430"/>
      <c r="R114" s="430"/>
      <c r="S114" s="431"/>
      <c r="T114" s="431"/>
    </row>
    <row r="115" spans="1:20" s="2" customFormat="1" ht="20.100000000000001" customHeight="1">
      <c r="A115" s="172"/>
      <c r="B115" s="13"/>
      <c r="C115" s="427"/>
      <c r="D115" s="427"/>
      <c r="E115" s="427"/>
      <c r="F115" s="427"/>
      <c r="G115" s="427"/>
      <c r="H115" s="427"/>
      <c r="I115" s="427"/>
      <c r="J115" s="428"/>
      <c r="K115" s="428"/>
      <c r="L115" s="428"/>
      <c r="M115" s="428"/>
      <c r="N115" s="12"/>
      <c r="O115" s="429"/>
      <c r="P115" s="429"/>
      <c r="Q115" s="430"/>
      <c r="R115" s="430"/>
      <c r="S115" s="431"/>
      <c r="T115" s="431"/>
    </row>
    <row r="116" spans="1:20" s="2" customFormat="1" ht="20.100000000000001" customHeight="1">
      <c r="A116" s="172"/>
      <c r="B116" s="13"/>
      <c r="C116" s="427"/>
      <c r="D116" s="427"/>
      <c r="E116" s="427"/>
      <c r="F116" s="427"/>
      <c r="G116" s="427"/>
      <c r="H116" s="427"/>
      <c r="I116" s="427"/>
      <c r="J116" s="428"/>
      <c r="K116" s="428"/>
      <c r="L116" s="428"/>
      <c r="M116" s="428"/>
      <c r="N116" s="12"/>
      <c r="O116" s="429"/>
      <c r="P116" s="429"/>
      <c r="Q116" s="430"/>
      <c r="R116" s="430"/>
      <c r="S116" s="431"/>
      <c r="T116" s="431"/>
    </row>
    <row r="117" spans="1:20" s="2" customFormat="1" ht="20.100000000000001" customHeight="1">
      <c r="A117" s="172"/>
      <c r="B117" s="13"/>
      <c r="C117" s="427"/>
      <c r="D117" s="427"/>
      <c r="E117" s="427"/>
      <c r="F117" s="427"/>
      <c r="G117" s="427"/>
      <c r="H117" s="427"/>
      <c r="I117" s="427"/>
      <c r="J117" s="428"/>
      <c r="K117" s="428"/>
      <c r="L117" s="428"/>
      <c r="M117" s="428"/>
      <c r="N117" s="12"/>
      <c r="O117" s="429"/>
      <c r="P117" s="429"/>
      <c r="Q117" s="430"/>
      <c r="R117" s="430"/>
      <c r="S117" s="431"/>
      <c r="T117" s="431"/>
    </row>
    <row r="118" spans="1:20" s="2" customFormat="1" ht="20.100000000000001" customHeight="1">
      <c r="A118" s="172"/>
      <c r="B118" s="13"/>
      <c r="C118" s="427"/>
      <c r="D118" s="427"/>
      <c r="E118" s="427"/>
      <c r="F118" s="427"/>
      <c r="G118" s="427"/>
      <c r="H118" s="427"/>
      <c r="I118" s="427"/>
      <c r="J118" s="428"/>
      <c r="K118" s="428"/>
      <c r="L118" s="428"/>
      <c r="M118" s="428"/>
      <c r="N118" s="12"/>
      <c r="O118" s="429"/>
      <c r="P118" s="429"/>
      <c r="Q118" s="430"/>
      <c r="R118" s="430"/>
      <c r="S118" s="431"/>
      <c r="T118" s="431"/>
    </row>
    <row r="119" spans="1:20" s="2" customFormat="1" ht="20.100000000000001" customHeight="1">
      <c r="A119" s="172"/>
      <c r="B119" s="13"/>
      <c r="C119" s="427"/>
      <c r="D119" s="427"/>
      <c r="E119" s="427"/>
      <c r="F119" s="427"/>
      <c r="G119" s="427"/>
      <c r="H119" s="427"/>
      <c r="I119" s="427"/>
      <c r="J119" s="428"/>
      <c r="K119" s="428"/>
      <c r="L119" s="428"/>
      <c r="M119" s="428"/>
      <c r="N119" s="12"/>
      <c r="O119" s="429"/>
      <c r="P119" s="429"/>
      <c r="Q119" s="430"/>
      <c r="R119" s="430"/>
      <c r="S119" s="431"/>
      <c r="T119" s="431"/>
    </row>
    <row r="120" spans="1:20" s="2" customFormat="1" ht="20.100000000000001" customHeight="1">
      <c r="A120" s="172"/>
      <c r="B120" s="13"/>
      <c r="C120" s="427"/>
      <c r="D120" s="427"/>
      <c r="E120" s="427"/>
      <c r="F120" s="427"/>
      <c r="G120" s="427"/>
      <c r="H120" s="427"/>
      <c r="I120" s="427"/>
      <c r="J120" s="428"/>
      <c r="K120" s="428"/>
      <c r="L120" s="428"/>
      <c r="M120" s="428"/>
      <c r="N120" s="12"/>
      <c r="O120" s="429"/>
      <c r="P120" s="429"/>
      <c r="Q120" s="430"/>
      <c r="R120" s="430"/>
      <c r="S120" s="431"/>
      <c r="T120" s="431"/>
    </row>
    <row r="121" spans="1:20" s="2" customFormat="1" ht="20.100000000000001" customHeight="1">
      <c r="A121" s="172"/>
      <c r="B121" s="13"/>
      <c r="C121" s="427"/>
      <c r="D121" s="427"/>
      <c r="E121" s="427"/>
      <c r="F121" s="427"/>
      <c r="G121" s="427"/>
      <c r="H121" s="427"/>
      <c r="I121" s="427"/>
      <c r="J121" s="428"/>
      <c r="K121" s="428"/>
      <c r="L121" s="428"/>
      <c r="M121" s="428"/>
      <c r="N121" s="12"/>
      <c r="O121" s="429"/>
      <c r="P121" s="429"/>
      <c r="Q121" s="430"/>
      <c r="R121" s="430"/>
      <c r="S121" s="431"/>
      <c r="T121" s="431"/>
    </row>
    <row r="122" spans="1:20" s="2" customFormat="1" ht="20.100000000000001" customHeight="1">
      <c r="A122" s="172"/>
      <c r="B122" s="13"/>
      <c r="C122" s="427"/>
      <c r="D122" s="427"/>
      <c r="E122" s="427"/>
      <c r="F122" s="427"/>
      <c r="G122" s="427"/>
      <c r="H122" s="427"/>
      <c r="I122" s="427"/>
      <c r="J122" s="428"/>
      <c r="K122" s="428"/>
      <c r="L122" s="428"/>
      <c r="M122" s="428"/>
      <c r="N122" s="12"/>
      <c r="O122" s="429"/>
      <c r="P122" s="429"/>
      <c r="Q122" s="430"/>
      <c r="R122" s="430"/>
      <c r="S122" s="431"/>
      <c r="T122" s="431"/>
    </row>
    <row r="123" spans="1:20" s="2" customFormat="1" ht="20.100000000000001" customHeight="1">
      <c r="A123" s="172"/>
      <c r="B123" s="13"/>
      <c r="C123" s="427"/>
      <c r="D123" s="427"/>
      <c r="E123" s="427"/>
      <c r="F123" s="427"/>
      <c r="G123" s="427"/>
      <c r="H123" s="427"/>
      <c r="I123" s="427"/>
      <c r="J123" s="428"/>
      <c r="K123" s="428"/>
      <c r="L123" s="428"/>
      <c r="M123" s="428"/>
      <c r="N123" s="12"/>
      <c r="O123" s="429"/>
      <c r="P123" s="429"/>
      <c r="Q123" s="430"/>
      <c r="R123" s="430"/>
      <c r="S123" s="431"/>
      <c r="T123" s="431"/>
    </row>
    <row r="124" spans="1:20" s="2" customFormat="1" ht="20.100000000000001" customHeight="1">
      <c r="A124" s="172"/>
      <c r="B124" s="13"/>
      <c r="C124" s="427"/>
      <c r="D124" s="427"/>
      <c r="E124" s="427"/>
      <c r="F124" s="427"/>
      <c r="G124" s="427"/>
      <c r="H124" s="427"/>
      <c r="I124" s="427"/>
      <c r="J124" s="428"/>
      <c r="K124" s="428"/>
      <c r="L124" s="428"/>
      <c r="M124" s="428"/>
      <c r="N124" s="12"/>
      <c r="O124" s="429"/>
      <c r="P124" s="429"/>
      <c r="Q124" s="430"/>
      <c r="R124" s="430"/>
      <c r="S124" s="431"/>
      <c r="T124" s="431"/>
    </row>
    <row r="125" spans="1:20" s="2" customFormat="1" ht="20.100000000000001" customHeight="1">
      <c r="A125" s="172"/>
      <c r="B125" s="13"/>
      <c r="C125" s="427"/>
      <c r="D125" s="427"/>
      <c r="E125" s="427"/>
      <c r="F125" s="427"/>
      <c r="G125" s="427"/>
      <c r="H125" s="427"/>
      <c r="I125" s="427"/>
      <c r="J125" s="428"/>
      <c r="K125" s="428"/>
      <c r="L125" s="428"/>
      <c r="M125" s="428"/>
      <c r="N125" s="12"/>
      <c r="O125" s="429"/>
      <c r="P125" s="429"/>
      <c r="Q125" s="430"/>
      <c r="R125" s="430"/>
      <c r="S125" s="431"/>
      <c r="T125" s="431"/>
    </row>
    <row r="126" spans="1:20" s="2" customFormat="1" ht="20.100000000000001" customHeight="1">
      <c r="A126" s="172"/>
      <c r="B126" s="13"/>
      <c r="C126" s="427"/>
      <c r="D126" s="427"/>
      <c r="E126" s="427"/>
      <c r="F126" s="427"/>
      <c r="G126" s="427"/>
      <c r="H126" s="427"/>
      <c r="I126" s="427"/>
      <c r="J126" s="428"/>
      <c r="K126" s="428"/>
      <c r="L126" s="428"/>
      <c r="M126" s="428"/>
      <c r="N126" s="12"/>
      <c r="O126" s="429"/>
      <c r="P126" s="429"/>
      <c r="Q126" s="430"/>
      <c r="R126" s="430"/>
      <c r="S126" s="431"/>
      <c r="T126" s="431"/>
    </row>
    <row r="127" spans="1:20" s="2" customFormat="1" ht="20.100000000000001" customHeight="1">
      <c r="A127" s="172"/>
      <c r="B127" s="13"/>
      <c r="C127" s="427"/>
      <c r="D127" s="427"/>
      <c r="E127" s="427"/>
      <c r="F127" s="427"/>
      <c r="G127" s="427"/>
      <c r="H127" s="427"/>
      <c r="I127" s="427"/>
      <c r="J127" s="428"/>
      <c r="K127" s="428"/>
      <c r="L127" s="428"/>
      <c r="M127" s="428"/>
      <c r="N127" s="12"/>
      <c r="O127" s="429"/>
      <c r="P127" s="429"/>
      <c r="Q127" s="430"/>
      <c r="R127" s="430"/>
      <c r="S127" s="431"/>
      <c r="T127" s="431"/>
    </row>
  </sheetData>
  <mergeCells count="6935">
    <mergeCell ref="C127:I127"/>
    <mergeCell ref="J127:M127"/>
    <mergeCell ref="O127:P127"/>
    <mergeCell ref="Q127:R127"/>
    <mergeCell ref="S127:T127"/>
    <mergeCell ref="C126:I126"/>
    <mergeCell ref="J126:M126"/>
    <mergeCell ref="O126:P126"/>
    <mergeCell ref="Q126:R126"/>
    <mergeCell ref="S126:T126"/>
    <mergeCell ref="C125:I125"/>
    <mergeCell ref="J125:M125"/>
    <mergeCell ref="O125:P125"/>
    <mergeCell ref="Q125:R125"/>
    <mergeCell ref="S125:T125"/>
    <mergeCell ref="C124:I124"/>
    <mergeCell ref="J124:M124"/>
    <mergeCell ref="O124:P124"/>
    <mergeCell ref="Q124:R124"/>
    <mergeCell ref="S124:T124"/>
    <mergeCell ref="C121:I121"/>
    <mergeCell ref="J121:M121"/>
    <mergeCell ref="O121:P121"/>
    <mergeCell ref="Q121:R121"/>
    <mergeCell ref="S121:T121"/>
    <mergeCell ref="C120:I120"/>
    <mergeCell ref="J120:M120"/>
    <mergeCell ref="O120:P120"/>
    <mergeCell ref="Q120:R120"/>
    <mergeCell ref="S120:T120"/>
    <mergeCell ref="J123:M123"/>
    <mergeCell ref="O123:P123"/>
    <mergeCell ref="Q123:R123"/>
    <mergeCell ref="S123:T123"/>
    <mergeCell ref="C122:I122"/>
    <mergeCell ref="J122:M122"/>
    <mergeCell ref="O122:P122"/>
    <mergeCell ref="Q122:R122"/>
    <mergeCell ref="S122:T122"/>
    <mergeCell ref="C123:I123"/>
    <mergeCell ref="C117:I117"/>
    <mergeCell ref="J117:M117"/>
    <mergeCell ref="O117:P117"/>
    <mergeCell ref="Q117:R117"/>
    <mergeCell ref="S117:T117"/>
    <mergeCell ref="C116:I116"/>
    <mergeCell ref="J116:M116"/>
    <mergeCell ref="O116:P116"/>
    <mergeCell ref="Q116:R116"/>
    <mergeCell ref="S116:T116"/>
    <mergeCell ref="C119:I119"/>
    <mergeCell ref="J119:M119"/>
    <mergeCell ref="O119:P119"/>
    <mergeCell ref="Q119:R119"/>
    <mergeCell ref="S119:T119"/>
    <mergeCell ref="C118:I118"/>
    <mergeCell ref="J118:M118"/>
    <mergeCell ref="O118:P118"/>
    <mergeCell ref="Q118:R118"/>
    <mergeCell ref="S118:T118"/>
    <mergeCell ref="C113:I113"/>
    <mergeCell ref="J113:M113"/>
    <mergeCell ref="O113:P113"/>
    <mergeCell ref="Q113:R113"/>
    <mergeCell ref="S113:T113"/>
    <mergeCell ref="C112:I112"/>
    <mergeCell ref="J112:M112"/>
    <mergeCell ref="O112:P112"/>
    <mergeCell ref="Q112:R112"/>
    <mergeCell ref="S112:T112"/>
    <mergeCell ref="C115:I115"/>
    <mergeCell ref="J115:M115"/>
    <mergeCell ref="O115:P115"/>
    <mergeCell ref="Q115:R115"/>
    <mergeCell ref="S115:T115"/>
    <mergeCell ref="C114:I114"/>
    <mergeCell ref="J114:M114"/>
    <mergeCell ref="O114:P114"/>
    <mergeCell ref="Q114:R114"/>
    <mergeCell ref="S114:T114"/>
    <mergeCell ref="C109:I109"/>
    <mergeCell ref="J109:M109"/>
    <mergeCell ref="O109:P109"/>
    <mergeCell ref="Q109:R109"/>
    <mergeCell ref="S109:T109"/>
    <mergeCell ref="C108:I108"/>
    <mergeCell ref="J108:M108"/>
    <mergeCell ref="O108:P108"/>
    <mergeCell ref="Q108:R108"/>
    <mergeCell ref="S108:T108"/>
    <mergeCell ref="C111:I111"/>
    <mergeCell ref="J111:M111"/>
    <mergeCell ref="O111:P111"/>
    <mergeCell ref="Q111:R111"/>
    <mergeCell ref="S111:T111"/>
    <mergeCell ref="C110:I110"/>
    <mergeCell ref="J110:M110"/>
    <mergeCell ref="O110:P110"/>
    <mergeCell ref="Q110:R110"/>
    <mergeCell ref="S110:T110"/>
    <mergeCell ref="C105:I105"/>
    <mergeCell ref="J105:M105"/>
    <mergeCell ref="O105:P105"/>
    <mergeCell ref="Q105:R105"/>
    <mergeCell ref="S105:T105"/>
    <mergeCell ref="C104:I104"/>
    <mergeCell ref="J104:M104"/>
    <mergeCell ref="O104:P104"/>
    <mergeCell ref="Q104:R104"/>
    <mergeCell ref="S104:T104"/>
    <mergeCell ref="C107:I107"/>
    <mergeCell ref="J107:M107"/>
    <mergeCell ref="O107:P107"/>
    <mergeCell ref="Q107:R107"/>
    <mergeCell ref="S107:T107"/>
    <mergeCell ref="C106:I106"/>
    <mergeCell ref="J106:M106"/>
    <mergeCell ref="O106:P106"/>
    <mergeCell ref="Q106:R106"/>
    <mergeCell ref="S106:T106"/>
    <mergeCell ref="C101:I101"/>
    <mergeCell ref="J101:M101"/>
    <mergeCell ref="O101:P101"/>
    <mergeCell ref="Q101:R101"/>
    <mergeCell ref="S101:T101"/>
    <mergeCell ref="C100:I100"/>
    <mergeCell ref="J100:M100"/>
    <mergeCell ref="O100:P100"/>
    <mergeCell ref="Q100:R100"/>
    <mergeCell ref="S100:T100"/>
    <mergeCell ref="C103:I103"/>
    <mergeCell ref="J103:M103"/>
    <mergeCell ref="O103:P103"/>
    <mergeCell ref="Q103:R103"/>
    <mergeCell ref="S103:T103"/>
    <mergeCell ref="C102:I102"/>
    <mergeCell ref="J102:M102"/>
    <mergeCell ref="O102:P102"/>
    <mergeCell ref="Q102:R102"/>
    <mergeCell ref="S102:T102"/>
    <mergeCell ref="C97:I97"/>
    <mergeCell ref="J97:M97"/>
    <mergeCell ref="O97:P97"/>
    <mergeCell ref="Q97:R97"/>
    <mergeCell ref="S97:T97"/>
    <mergeCell ref="C96:I96"/>
    <mergeCell ref="J96:M96"/>
    <mergeCell ref="O96:P96"/>
    <mergeCell ref="Q96:R96"/>
    <mergeCell ref="S96:T96"/>
    <mergeCell ref="C99:I99"/>
    <mergeCell ref="J99:M99"/>
    <mergeCell ref="O99:P99"/>
    <mergeCell ref="Q99:R99"/>
    <mergeCell ref="S99:T99"/>
    <mergeCell ref="C98:I98"/>
    <mergeCell ref="J98:M98"/>
    <mergeCell ref="O98:P98"/>
    <mergeCell ref="Q98:R98"/>
    <mergeCell ref="S98:T98"/>
    <mergeCell ref="C93:I93"/>
    <mergeCell ref="J93:M93"/>
    <mergeCell ref="O93:P93"/>
    <mergeCell ref="Q93:R93"/>
    <mergeCell ref="S93:T93"/>
    <mergeCell ref="C92:I92"/>
    <mergeCell ref="J92:M92"/>
    <mergeCell ref="O92:P92"/>
    <mergeCell ref="Q92:R92"/>
    <mergeCell ref="S92:T92"/>
    <mergeCell ref="C95:I95"/>
    <mergeCell ref="J95:M95"/>
    <mergeCell ref="O95:P95"/>
    <mergeCell ref="Q95:R95"/>
    <mergeCell ref="S95:T95"/>
    <mergeCell ref="C94:I94"/>
    <mergeCell ref="J94:M94"/>
    <mergeCell ref="O94:P94"/>
    <mergeCell ref="Q94:R94"/>
    <mergeCell ref="S94:T94"/>
    <mergeCell ref="C89:I89"/>
    <mergeCell ref="J89:M89"/>
    <mergeCell ref="O89:P89"/>
    <mergeCell ref="Q89:R89"/>
    <mergeCell ref="S89:T89"/>
    <mergeCell ref="C88:I88"/>
    <mergeCell ref="J88:M88"/>
    <mergeCell ref="O88:P88"/>
    <mergeCell ref="Q88:R88"/>
    <mergeCell ref="S88:T88"/>
    <mergeCell ref="C91:I91"/>
    <mergeCell ref="J91:M91"/>
    <mergeCell ref="O91:P91"/>
    <mergeCell ref="Q91:R91"/>
    <mergeCell ref="S91:T91"/>
    <mergeCell ref="C90:I90"/>
    <mergeCell ref="J90:M90"/>
    <mergeCell ref="O90:P90"/>
    <mergeCell ref="Q90:R90"/>
    <mergeCell ref="S90:T90"/>
    <mergeCell ref="C85:I85"/>
    <mergeCell ref="J85:M85"/>
    <mergeCell ref="O85:P85"/>
    <mergeCell ref="Q85:R85"/>
    <mergeCell ref="S85:T85"/>
    <mergeCell ref="C84:I84"/>
    <mergeCell ref="J84:M84"/>
    <mergeCell ref="O84:P84"/>
    <mergeCell ref="Q84:R84"/>
    <mergeCell ref="S84:T84"/>
    <mergeCell ref="C87:I87"/>
    <mergeCell ref="J87:M87"/>
    <mergeCell ref="O87:P87"/>
    <mergeCell ref="Q87:R87"/>
    <mergeCell ref="S87:T87"/>
    <mergeCell ref="C86:I86"/>
    <mergeCell ref="J86:M86"/>
    <mergeCell ref="O86:P86"/>
    <mergeCell ref="Q86:R86"/>
    <mergeCell ref="S86:T86"/>
    <mergeCell ref="C81:I81"/>
    <mergeCell ref="J81:M81"/>
    <mergeCell ref="O81:P81"/>
    <mergeCell ref="Q81:R81"/>
    <mergeCell ref="S81:T81"/>
    <mergeCell ref="C80:I80"/>
    <mergeCell ref="J80:M80"/>
    <mergeCell ref="O80:P80"/>
    <mergeCell ref="Q80:R80"/>
    <mergeCell ref="S80:T80"/>
    <mergeCell ref="C83:I83"/>
    <mergeCell ref="J83:M83"/>
    <mergeCell ref="O83:P83"/>
    <mergeCell ref="Q83:R83"/>
    <mergeCell ref="S83:T83"/>
    <mergeCell ref="C82:I82"/>
    <mergeCell ref="J82:M82"/>
    <mergeCell ref="O82:P82"/>
    <mergeCell ref="Q82:R82"/>
    <mergeCell ref="S82:T82"/>
    <mergeCell ref="C77:I77"/>
    <mergeCell ref="J77:M77"/>
    <mergeCell ref="O77:P77"/>
    <mergeCell ref="Q77:R77"/>
    <mergeCell ref="S77:T77"/>
    <mergeCell ref="C76:I76"/>
    <mergeCell ref="J76:M76"/>
    <mergeCell ref="O76:P76"/>
    <mergeCell ref="Q76:R76"/>
    <mergeCell ref="S76:T76"/>
    <mergeCell ref="C79:I79"/>
    <mergeCell ref="J79:M79"/>
    <mergeCell ref="O79:P79"/>
    <mergeCell ref="Q79:R79"/>
    <mergeCell ref="S79:T79"/>
    <mergeCell ref="C78:I78"/>
    <mergeCell ref="J78:M78"/>
    <mergeCell ref="O78:P78"/>
    <mergeCell ref="Q78:R78"/>
    <mergeCell ref="S78:T78"/>
    <mergeCell ref="W25:Z25"/>
    <mergeCell ref="H23:L23"/>
    <mergeCell ref="S22:T22"/>
    <mergeCell ref="M23:R23"/>
    <mergeCell ref="S23:T23"/>
    <mergeCell ref="Q25:T25"/>
    <mergeCell ref="W26:Z26"/>
    <mergeCell ref="L25:O25"/>
    <mergeCell ref="G25:K25"/>
    <mergeCell ref="G22:M22"/>
    <mergeCell ref="G28:K28"/>
    <mergeCell ref="L28:O28"/>
    <mergeCell ref="Q28:T28"/>
    <mergeCell ref="G29:K29"/>
    <mergeCell ref="L29:O29"/>
    <mergeCell ref="Q29:T29"/>
    <mergeCell ref="G30:K30"/>
    <mergeCell ref="L30:O30"/>
    <mergeCell ref="Q30:T30"/>
    <mergeCell ref="Q26:T26"/>
    <mergeCell ref="Q27:T27"/>
    <mergeCell ref="G27:K27"/>
    <mergeCell ref="L27:O27"/>
    <mergeCell ref="G26:K26"/>
    <mergeCell ref="L26:O26"/>
    <mergeCell ref="G34:H34"/>
    <mergeCell ref="J34:T34"/>
    <mergeCell ref="G35:H35"/>
    <mergeCell ref="G33:T33"/>
    <mergeCell ref="A1:S1"/>
    <mergeCell ref="A4:S4"/>
    <mergeCell ref="A3:T3"/>
    <mergeCell ref="A6:T6"/>
    <mergeCell ref="P22:Q22"/>
    <mergeCell ref="N22:O22"/>
    <mergeCell ref="G19:T19"/>
    <mergeCell ref="G20:T20"/>
    <mergeCell ref="G21:T21"/>
    <mergeCell ref="G15:K15"/>
    <mergeCell ref="A5:J5"/>
    <mergeCell ref="K5:T5"/>
    <mergeCell ref="G31:K31"/>
    <mergeCell ref="J35:T35"/>
    <mergeCell ref="L31:O31"/>
    <mergeCell ref="Q31:T31"/>
    <mergeCell ref="G32:K32"/>
    <mergeCell ref="L32:O32"/>
    <mergeCell ref="Q32:T32"/>
    <mergeCell ref="H14:N14"/>
    <mergeCell ref="O14:S14"/>
    <mergeCell ref="G10:H10"/>
    <mergeCell ref="J10:T10"/>
    <mergeCell ref="G11:H11"/>
    <mergeCell ref="J11:T11"/>
    <mergeCell ref="G12:H12"/>
    <mergeCell ref="J12:T12"/>
    <mergeCell ref="A13:B13"/>
    <mergeCell ref="C13:G13"/>
    <mergeCell ref="A8:B8"/>
    <mergeCell ref="C8:E8"/>
    <mergeCell ref="A9:B9"/>
    <mergeCell ref="C9:E9"/>
    <mergeCell ref="A10:B10"/>
    <mergeCell ref="C10:E10"/>
    <mergeCell ref="G8:T8"/>
    <mergeCell ref="G9:T9"/>
    <mergeCell ref="C24:E24"/>
    <mergeCell ref="G24:T24"/>
    <mergeCell ref="U16:V16"/>
    <mergeCell ref="W16:Y16"/>
    <mergeCell ref="Z16:AA16"/>
    <mergeCell ref="AB16:AD16"/>
    <mergeCell ref="AE16:AF16"/>
    <mergeCell ref="AG16:AI16"/>
    <mergeCell ref="A19:B19"/>
    <mergeCell ref="C19:E19"/>
    <mergeCell ref="A22:B22"/>
    <mergeCell ref="C22:F22"/>
    <mergeCell ref="C23:F23"/>
    <mergeCell ref="A23:B23"/>
    <mergeCell ref="A24:B24"/>
    <mergeCell ref="AJ16:AK16"/>
    <mergeCell ref="AL16:AN16"/>
    <mergeCell ref="AO16:AP16"/>
    <mergeCell ref="C14:G14"/>
    <mergeCell ref="C15:F15"/>
    <mergeCell ref="L15:O15"/>
    <mergeCell ref="P15:T15"/>
    <mergeCell ref="A16:B16"/>
    <mergeCell ref="C16:E16"/>
    <mergeCell ref="BN16:BO16"/>
    <mergeCell ref="BP16:BR16"/>
    <mergeCell ref="BS16:BT16"/>
    <mergeCell ref="BU16:BW16"/>
    <mergeCell ref="BX16:BY16"/>
    <mergeCell ref="BZ16:CB16"/>
    <mergeCell ref="CC16:CD16"/>
    <mergeCell ref="CE16:CG16"/>
    <mergeCell ref="CH16:CI16"/>
    <mergeCell ref="AQ16:AS16"/>
    <mergeCell ref="AT16:AU16"/>
    <mergeCell ref="AV16:AX16"/>
    <mergeCell ref="AY16:AZ16"/>
    <mergeCell ref="BA16:BC16"/>
    <mergeCell ref="BD16:BE16"/>
    <mergeCell ref="BF16:BH16"/>
    <mergeCell ref="BI16:BJ16"/>
    <mergeCell ref="BK16:BM16"/>
    <mergeCell ref="DG16:DH16"/>
    <mergeCell ref="DI16:DK16"/>
    <mergeCell ref="DL16:DM16"/>
    <mergeCell ref="DN16:DP16"/>
    <mergeCell ref="DQ16:DR16"/>
    <mergeCell ref="DS16:DU16"/>
    <mergeCell ref="DV16:DW16"/>
    <mergeCell ref="DX16:DZ16"/>
    <mergeCell ref="EA16:EB16"/>
    <mergeCell ref="CJ16:CL16"/>
    <mergeCell ref="CM16:CN16"/>
    <mergeCell ref="CO16:CQ16"/>
    <mergeCell ref="CR16:CS16"/>
    <mergeCell ref="CT16:CV16"/>
    <mergeCell ref="CW16:CX16"/>
    <mergeCell ref="CY16:DA16"/>
    <mergeCell ref="DB16:DC16"/>
    <mergeCell ref="DD16:DF16"/>
    <mergeCell ref="EZ16:FA16"/>
    <mergeCell ref="FB16:FD16"/>
    <mergeCell ref="FE16:FF16"/>
    <mergeCell ref="FG16:FI16"/>
    <mergeCell ref="FJ16:FK16"/>
    <mergeCell ref="FL16:FN16"/>
    <mergeCell ref="FO16:FP16"/>
    <mergeCell ref="FQ16:FS16"/>
    <mergeCell ref="FT16:FU16"/>
    <mergeCell ref="EC16:EE16"/>
    <mergeCell ref="EF16:EG16"/>
    <mergeCell ref="EH16:EJ16"/>
    <mergeCell ref="EK16:EL16"/>
    <mergeCell ref="EM16:EO16"/>
    <mergeCell ref="EP16:EQ16"/>
    <mergeCell ref="ER16:ET16"/>
    <mergeCell ref="EU16:EV16"/>
    <mergeCell ref="EW16:EY16"/>
    <mergeCell ref="GS16:GT16"/>
    <mergeCell ref="GU16:GW16"/>
    <mergeCell ref="GX16:GY16"/>
    <mergeCell ref="GZ16:HB16"/>
    <mergeCell ref="HC16:HD16"/>
    <mergeCell ref="HE16:HG16"/>
    <mergeCell ref="HH16:HI16"/>
    <mergeCell ref="HJ16:HL16"/>
    <mergeCell ref="HM16:HN16"/>
    <mergeCell ref="FV16:FX16"/>
    <mergeCell ref="FY16:FZ16"/>
    <mergeCell ref="GA16:GC16"/>
    <mergeCell ref="GD16:GE16"/>
    <mergeCell ref="GF16:GH16"/>
    <mergeCell ref="GI16:GJ16"/>
    <mergeCell ref="GK16:GM16"/>
    <mergeCell ref="GN16:GO16"/>
    <mergeCell ref="GP16:GR16"/>
    <mergeCell ref="IL16:IM16"/>
    <mergeCell ref="IN16:IP16"/>
    <mergeCell ref="IQ16:IR16"/>
    <mergeCell ref="IS16:IU16"/>
    <mergeCell ref="IV16:IW16"/>
    <mergeCell ref="IX16:IZ16"/>
    <mergeCell ref="JA16:JB16"/>
    <mergeCell ref="JC16:JE16"/>
    <mergeCell ref="JF16:JG16"/>
    <mergeCell ref="HO16:HQ16"/>
    <mergeCell ref="HR16:HS16"/>
    <mergeCell ref="HT16:HV16"/>
    <mergeCell ref="HW16:HX16"/>
    <mergeCell ref="HY16:IA16"/>
    <mergeCell ref="IB16:IC16"/>
    <mergeCell ref="ID16:IF16"/>
    <mergeCell ref="IG16:IH16"/>
    <mergeCell ref="II16:IK16"/>
    <mergeCell ref="KE16:KF16"/>
    <mergeCell ref="KG16:KI16"/>
    <mergeCell ref="KJ16:KK16"/>
    <mergeCell ref="KL16:KN16"/>
    <mergeCell ref="KO16:KP16"/>
    <mergeCell ref="KQ16:KS16"/>
    <mergeCell ref="KT16:KU16"/>
    <mergeCell ref="KV16:KX16"/>
    <mergeCell ref="KY16:KZ16"/>
    <mergeCell ref="JH16:JJ16"/>
    <mergeCell ref="JK16:JL16"/>
    <mergeCell ref="JM16:JO16"/>
    <mergeCell ref="JP16:JQ16"/>
    <mergeCell ref="JR16:JT16"/>
    <mergeCell ref="JU16:JV16"/>
    <mergeCell ref="JW16:JY16"/>
    <mergeCell ref="JZ16:KA16"/>
    <mergeCell ref="KB16:KD16"/>
    <mergeCell ref="LX16:LY16"/>
    <mergeCell ref="LZ16:MB16"/>
    <mergeCell ref="MO16:MQ16"/>
    <mergeCell ref="MR16:MS16"/>
    <mergeCell ref="LA16:LC16"/>
    <mergeCell ref="LD16:LE16"/>
    <mergeCell ref="LF16:LH16"/>
    <mergeCell ref="LI16:LJ16"/>
    <mergeCell ref="LK16:LM16"/>
    <mergeCell ref="LN16:LO16"/>
    <mergeCell ref="LP16:LR16"/>
    <mergeCell ref="LS16:LT16"/>
    <mergeCell ref="LU16:LW16"/>
    <mergeCell ref="OM16:OO16"/>
    <mergeCell ref="OP16:OQ16"/>
    <mergeCell ref="OR16:OT16"/>
    <mergeCell ref="OU16:OV16"/>
    <mergeCell ref="OW16:OY16"/>
    <mergeCell ref="OZ16:PA16"/>
    <mergeCell ref="NQ16:NR16"/>
    <mergeCell ref="MT16:MV16"/>
    <mergeCell ref="MW16:MX16"/>
    <mergeCell ref="MY16:NA16"/>
    <mergeCell ref="NB16:NC16"/>
    <mergeCell ref="ND16:NF16"/>
    <mergeCell ref="NG16:NH16"/>
    <mergeCell ref="NI16:NK16"/>
    <mergeCell ref="NL16:NM16"/>
    <mergeCell ref="NN16:NP16"/>
    <mergeCell ref="MC16:MD16"/>
    <mergeCell ref="ME16:MG16"/>
    <mergeCell ref="MH16:MI16"/>
    <mergeCell ref="MJ16:ML16"/>
    <mergeCell ref="MM16:MN16"/>
    <mergeCell ref="PB16:PD16"/>
    <mergeCell ref="PE16:PF16"/>
    <mergeCell ref="PG16:PI16"/>
    <mergeCell ref="NS16:NU16"/>
    <mergeCell ref="NV16:NW16"/>
    <mergeCell ref="NX16:NZ16"/>
    <mergeCell ref="OA16:OB16"/>
    <mergeCell ref="OC16:OE16"/>
    <mergeCell ref="OF16:OG16"/>
    <mergeCell ref="OH16:OJ16"/>
    <mergeCell ref="OK16:OL16"/>
    <mergeCell ref="QF16:QH16"/>
    <mergeCell ref="QI16:QJ16"/>
    <mergeCell ref="QK16:QM16"/>
    <mergeCell ref="QN16:QO16"/>
    <mergeCell ref="QP16:QR16"/>
    <mergeCell ref="QS16:QT16"/>
    <mergeCell ref="QU16:QW16"/>
    <mergeCell ref="QX16:QY16"/>
    <mergeCell ref="QZ16:RB16"/>
    <mergeCell ref="PJ16:PK16"/>
    <mergeCell ref="PL16:PN16"/>
    <mergeCell ref="PO16:PP16"/>
    <mergeCell ref="PQ16:PS16"/>
    <mergeCell ref="PT16:PU16"/>
    <mergeCell ref="PV16:PX16"/>
    <mergeCell ref="PY16:PZ16"/>
    <mergeCell ref="QA16:QC16"/>
    <mergeCell ref="QD16:QE16"/>
    <mergeCell ref="RY16:SA16"/>
    <mergeCell ref="SB16:SC16"/>
    <mergeCell ref="SD16:SF16"/>
    <mergeCell ref="SG16:SH16"/>
    <mergeCell ref="SI16:SK16"/>
    <mergeCell ref="SL16:SM16"/>
    <mergeCell ref="SN16:SP16"/>
    <mergeCell ref="SQ16:SR16"/>
    <mergeCell ref="SS16:SU16"/>
    <mergeCell ref="RC16:RD16"/>
    <mergeCell ref="RE16:RG16"/>
    <mergeCell ref="RH16:RI16"/>
    <mergeCell ref="RJ16:RL16"/>
    <mergeCell ref="RM16:RN16"/>
    <mergeCell ref="RO16:RQ16"/>
    <mergeCell ref="RR16:RS16"/>
    <mergeCell ref="RT16:RV16"/>
    <mergeCell ref="RW16:RX16"/>
    <mergeCell ref="TR16:TT16"/>
    <mergeCell ref="TU16:TV16"/>
    <mergeCell ref="TW16:TY16"/>
    <mergeCell ref="TZ16:UA16"/>
    <mergeCell ref="UB16:UD16"/>
    <mergeCell ref="UE16:UF16"/>
    <mergeCell ref="UG16:UI16"/>
    <mergeCell ref="UJ16:UK16"/>
    <mergeCell ref="UL16:UN16"/>
    <mergeCell ref="SV16:SW16"/>
    <mergeCell ref="SX16:SZ16"/>
    <mergeCell ref="TA16:TB16"/>
    <mergeCell ref="TC16:TE16"/>
    <mergeCell ref="TF16:TG16"/>
    <mergeCell ref="TH16:TJ16"/>
    <mergeCell ref="TK16:TL16"/>
    <mergeCell ref="TM16:TO16"/>
    <mergeCell ref="TP16:TQ16"/>
    <mergeCell ref="VK16:VM16"/>
    <mergeCell ref="VN16:VO16"/>
    <mergeCell ref="VP16:VR16"/>
    <mergeCell ref="VS16:VT16"/>
    <mergeCell ref="VU16:VW16"/>
    <mergeCell ref="VX16:VY16"/>
    <mergeCell ref="VZ16:WB16"/>
    <mergeCell ref="WC16:WD16"/>
    <mergeCell ref="WE16:WG16"/>
    <mergeCell ref="UO16:UP16"/>
    <mergeCell ref="UQ16:US16"/>
    <mergeCell ref="UT16:UU16"/>
    <mergeCell ref="UV16:UX16"/>
    <mergeCell ref="UY16:UZ16"/>
    <mergeCell ref="VA16:VC16"/>
    <mergeCell ref="VD16:VE16"/>
    <mergeCell ref="VF16:VH16"/>
    <mergeCell ref="VI16:VJ16"/>
    <mergeCell ref="XD16:XF16"/>
    <mergeCell ref="XG16:XH16"/>
    <mergeCell ref="XI16:XK16"/>
    <mergeCell ref="XL16:XM16"/>
    <mergeCell ref="XN16:XP16"/>
    <mergeCell ref="XQ16:XR16"/>
    <mergeCell ref="XS16:XU16"/>
    <mergeCell ref="XV16:XW16"/>
    <mergeCell ref="XX16:XZ16"/>
    <mergeCell ref="WH16:WI16"/>
    <mergeCell ref="WJ16:WL16"/>
    <mergeCell ref="WM16:WN16"/>
    <mergeCell ref="WO16:WQ16"/>
    <mergeCell ref="WR16:WS16"/>
    <mergeCell ref="WT16:WV16"/>
    <mergeCell ref="WW16:WX16"/>
    <mergeCell ref="WY16:XA16"/>
    <mergeCell ref="XB16:XC16"/>
    <mergeCell ref="YW16:YY16"/>
    <mergeCell ref="YZ16:ZA16"/>
    <mergeCell ref="ZB16:ZD16"/>
    <mergeCell ref="ZE16:ZF16"/>
    <mergeCell ref="ZG16:ZI16"/>
    <mergeCell ref="ZJ16:ZK16"/>
    <mergeCell ref="ZL16:ZN16"/>
    <mergeCell ref="ZO16:ZP16"/>
    <mergeCell ref="ZQ16:ZS16"/>
    <mergeCell ref="YA16:YB16"/>
    <mergeCell ref="YC16:YE16"/>
    <mergeCell ref="YF16:YG16"/>
    <mergeCell ref="YH16:YJ16"/>
    <mergeCell ref="YK16:YL16"/>
    <mergeCell ref="YM16:YO16"/>
    <mergeCell ref="YP16:YQ16"/>
    <mergeCell ref="YR16:YT16"/>
    <mergeCell ref="YU16:YV16"/>
    <mergeCell ref="AAP16:AAR16"/>
    <mergeCell ref="AAS16:AAT16"/>
    <mergeCell ref="AAU16:AAW16"/>
    <mergeCell ref="AAX16:AAY16"/>
    <mergeCell ref="AAZ16:ABB16"/>
    <mergeCell ref="ABC16:ABD16"/>
    <mergeCell ref="ABE16:ABG16"/>
    <mergeCell ref="ABH16:ABI16"/>
    <mergeCell ref="ABJ16:ABL16"/>
    <mergeCell ref="ZT16:ZU16"/>
    <mergeCell ref="ZV16:ZX16"/>
    <mergeCell ref="ZY16:ZZ16"/>
    <mergeCell ref="AAA16:AAC16"/>
    <mergeCell ref="AAD16:AAE16"/>
    <mergeCell ref="AAF16:AAH16"/>
    <mergeCell ref="AAI16:AAJ16"/>
    <mergeCell ref="AAK16:AAM16"/>
    <mergeCell ref="AAN16:AAO16"/>
    <mergeCell ref="ACI16:ACK16"/>
    <mergeCell ref="ACL16:ACM16"/>
    <mergeCell ref="ACN16:ACP16"/>
    <mergeCell ref="ACQ16:ACR16"/>
    <mergeCell ref="ACS16:ACU16"/>
    <mergeCell ref="ACV16:ACW16"/>
    <mergeCell ref="ACX16:ACZ16"/>
    <mergeCell ref="ADA16:ADB16"/>
    <mergeCell ref="ADC16:ADE16"/>
    <mergeCell ref="ABM16:ABN16"/>
    <mergeCell ref="ABO16:ABQ16"/>
    <mergeCell ref="ABR16:ABS16"/>
    <mergeCell ref="ABT16:ABV16"/>
    <mergeCell ref="ABW16:ABX16"/>
    <mergeCell ref="ABY16:ACA16"/>
    <mergeCell ref="ACB16:ACC16"/>
    <mergeCell ref="ACD16:ACF16"/>
    <mergeCell ref="ACG16:ACH16"/>
    <mergeCell ref="AEB16:AED16"/>
    <mergeCell ref="AEE16:AEF16"/>
    <mergeCell ref="AEG16:AEI16"/>
    <mergeCell ref="AEJ16:AEK16"/>
    <mergeCell ref="AEL16:AEN16"/>
    <mergeCell ref="AEO16:AEP16"/>
    <mergeCell ref="AEQ16:AES16"/>
    <mergeCell ref="AET16:AEU16"/>
    <mergeCell ref="AEV16:AEX16"/>
    <mergeCell ref="ADF16:ADG16"/>
    <mergeCell ref="ADH16:ADJ16"/>
    <mergeCell ref="ADK16:ADL16"/>
    <mergeCell ref="ADM16:ADO16"/>
    <mergeCell ref="ADP16:ADQ16"/>
    <mergeCell ref="ADR16:ADT16"/>
    <mergeCell ref="ADU16:ADV16"/>
    <mergeCell ref="ADW16:ADY16"/>
    <mergeCell ref="ADZ16:AEA16"/>
    <mergeCell ref="AFU16:AFW16"/>
    <mergeCell ref="AFX16:AFY16"/>
    <mergeCell ref="AFZ16:AGB16"/>
    <mergeCell ref="AGC16:AGD16"/>
    <mergeCell ref="AGE16:AGG16"/>
    <mergeCell ref="AGH16:AGI16"/>
    <mergeCell ref="AGJ16:AGL16"/>
    <mergeCell ref="AGM16:AGN16"/>
    <mergeCell ref="AGO16:AGQ16"/>
    <mergeCell ref="AEY16:AEZ16"/>
    <mergeCell ref="AFA16:AFC16"/>
    <mergeCell ref="AFD16:AFE16"/>
    <mergeCell ref="AFF16:AFH16"/>
    <mergeCell ref="AFI16:AFJ16"/>
    <mergeCell ref="AFK16:AFM16"/>
    <mergeCell ref="AFN16:AFO16"/>
    <mergeCell ref="AFP16:AFR16"/>
    <mergeCell ref="AFS16:AFT16"/>
    <mergeCell ref="AHN16:AHP16"/>
    <mergeCell ref="AHQ16:AHR16"/>
    <mergeCell ref="AHS16:AHU16"/>
    <mergeCell ref="AHV16:AHW16"/>
    <mergeCell ref="AHX16:AHZ16"/>
    <mergeCell ref="AIA16:AIB16"/>
    <mergeCell ref="AIC16:AIE16"/>
    <mergeCell ref="AIF16:AIG16"/>
    <mergeCell ref="AIH16:AIJ16"/>
    <mergeCell ref="AGR16:AGS16"/>
    <mergeCell ref="AGT16:AGV16"/>
    <mergeCell ref="AGW16:AGX16"/>
    <mergeCell ref="AGY16:AHA16"/>
    <mergeCell ref="AHB16:AHC16"/>
    <mergeCell ref="AHD16:AHF16"/>
    <mergeCell ref="AHG16:AHH16"/>
    <mergeCell ref="AHI16:AHK16"/>
    <mergeCell ref="AHL16:AHM16"/>
    <mergeCell ref="AJG16:AJI16"/>
    <mergeCell ref="AJJ16:AJK16"/>
    <mergeCell ref="AJL16:AJN16"/>
    <mergeCell ref="AJO16:AJP16"/>
    <mergeCell ref="AJQ16:AJS16"/>
    <mergeCell ref="AJT16:AJU16"/>
    <mergeCell ref="AJV16:AJX16"/>
    <mergeCell ref="AJY16:AJZ16"/>
    <mergeCell ref="AKA16:AKC16"/>
    <mergeCell ref="AIK16:AIL16"/>
    <mergeCell ref="AIM16:AIO16"/>
    <mergeCell ref="AIP16:AIQ16"/>
    <mergeCell ref="AIR16:AIT16"/>
    <mergeCell ref="AIU16:AIV16"/>
    <mergeCell ref="AIW16:AIY16"/>
    <mergeCell ref="AIZ16:AJA16"/>
    <mergeCell ref="AJB16:AJD16"/>
    <mergeCell ref="AJE16:AJF16"/>
    <mergeCell ref="AKZ16:ALB16"/>
    <mergeCell ref="ALC16:ALD16"/>
    <mergeCell ref="ALE16:ALG16"/>
    <mergeCell ref="ALH16:ALI16"/>
    <mergeCell ref="ALJ16:ALL16"/>
    <mergeCell ref="ALM16:ALN16"/>
    <mergeCell ref="ALO16:ALQ16"/>
    <mergeCell ref="ALR16:ALS16"/>
    <mergeCell ref="ALT16:ALV16"/>
    <mergeCell ref="AKD16:AKE16"/>
    <mergeCell ref="AKF16:AKH16"/>
    <mergeCell ref="AKI16:AKJ16"/>
    <mergeCell ref="AKK16:AKM16"/>
    <mergeCell ref="AKN16:AKO16"/>
    <mergeCell ref="AKP16:AKR16"/>
    <mergeCell ref="AKS16:AKT16"/>
    <mergeCell ref="AKU16:AKW16"/>
    <mergeCell ref="AKX16:AKY16"/>
    <mergeCell ref="AMS16:AMU16"/>
    <mergeCell ref="AMV16:AMW16"/>
    <mergeCell ref="AMX16:AMZ16"/>
    <mergeCell ref="ANA16:ANB16"/>
    <mergeCell ref="ANC16:ANE16"/>
    <mergeCell ref="ANF16:ANG16"/>
    <mergeCell ref="ANH16:ANJ16"/>
    <mergeCell ref="ANK16:ANL16"/>
    <mergeCell ref="ANM16:ANO16"/>
    <mergeCell ref="ALW16:ALX16"/>
    <mergeCell ref="ALY16:AMA16"/>
    <mergeCell ref="AMB16:AMC16"/>
    <mergeCell ref="AMD16:AMF16"/>
    <mergeCell ref="AMG16:AMH16"/>
    <mergeCell ref="AMI16:AMK16"/>
    <mergeCell ref="AML16:AMM16"/>
    <mergeCell ref="AMN16:AMP16"/>
    <mergeCell ref="AMQ16:AMR16"/>
    <mergeCell ref="AOL16:AON16"/>
    <mergeCell ref="AOO16:AOP16"/>
    <mergeCell ref="AOQ16:AOS16"/>
    <mergeCell ref="AOT16:AOU16"/>
    <mergeCell ref="AOV16:AOX16"/>
    <mergeCell ref="AOY16:AOZ16"/>
    <mergeCell ref="APA16:APC16"/>
    <mergeCell ref="APD16:APE16"/>
    <mergeCell ref="APF16:APH16"/>
    <mergeCell ref="ANP16:ANQ16"/>
    <mergeCell ref="ANR16:ANT16"/>
    <mergeCell ref="ANU16:ANV16"/>
    <mergeCell ref="ANW16:ANY16"/>
    <mergeCell ref="ANZ16:AOA16"/>
    <mergeCell ref="AOB16:AOD16"/>
    <mergeCell ref="AOE16:AOF16"/>
    <mergeCell ref="AOG16:AOI16"/>
    <mergeCell ref="AOJ16:AOK16"/>
    <mergeCell ref="AQE16:AQG16"/>
    <mergeCell ref="AQH16:AQI16"/>
    <mergeCell ref="AQJ16:AQL16"/>
    <mergeCell ref="AQM16:AQN16"/>
    <mergeCell ref="AQO16:AQQ16"/>
    <mergeCell ref="AQR16:AQS16"/>
    <mergeCell ref="AQT16:AQV16"/>
    <mergeCell ref="AQW16:AQX16"/>
    <mergeCell ref="AQY16:ARA16"/>
    <mergeCell ref="API16:APJ16"/>
    <mergeCell ref="APK16:APM16"/>
    <mergeCell ref="APN16:APO16"/>
    <mergeCell ref="APP16:APR16"/>
    <mergeCell ref="APS16:APT16"/>
    <mergeCell ref="APU16:APW16"/>
    <mergeCell ref="APX16:APY16"/>
    <mergeCell ref="APZ16:AQB16"/>
    <mergeCell ref="AQC16:AQD16"/>
    <mergeCell ref="ARX16:ARZ16"/>
    <mergeCell ref="ASA16:ASB16"/>
    <mergeCell ref="ASC16:ASE16"/>
    <mergeCell ref="ASF16:ASG16"/>
    <mergeCell ref="ASH16:ASJ16"/>
    <mergeCell ref="ASK16:ASL16"/>
    <mergeCell ref="ASM16:ASO16"/>
    <mergeCell ref="ASP16:ASQ16"/>
    <mergeCell ref="ASR16:AST16"/>
    <mergeCell ref="ARB16:ARC16"/>
    <mergeCell ref="ARD16:ARF16"/>
    <mergeCell ref="ARG16:ARH16"/>
    <mergeCell ref="ARI16:ARK16"/>
    <mergeCell ref="ARL16:ARM16"/>
    <mergeCell ref="ARN16:ARP16"/>
    <mergeCell ref="ARQ16:ARR16"/>
    <mergeCell ref="ARS16:ARU16"/>
    <mergeCell ref="ARV16:ARW16"/>
    <mergeCell ref="ATQ16:ATS16"/>
    <mergeCell ref="ATT16:ATU16"/>
    <mergeCell ref="ATV16:ATX16"/>
    <mergeCell ref="ATY16:ATZ16"/>
    <mergeCell ref="AUA16:AUC16"/>
    <mergeCell ref="AUD16:AUE16"/>
    <mergeCell ref="AUF16:AUH16"/>
    <mergeCell ref="AUI16:AUJ16"/>
    <mergeCell ref="AUK16:AUM16"/>
    <mergeCell ref="ASU16:ASV16"/>
    <mergeCell ref="ASW16:ASY16"/>
    <mergeCell ref="ASZ16:ATA16"/>
    <mergeCell ref="ATB16:ATD16"/>
    <mergeCell ref="ATE16:ATF16"/>
    <mergeCell ref="ATG16:ATI16"/>
    <mergeCell ref="ATJ16:ATK16"/>
    <mergeCell ref="ATL16:ATN16"/>
    <mergeCell ref="ATO16:ATP16"/>
    <mergeCell ref="AVJ16:AVL16"/>
    <mergeCell ref="AVM16:AVN16"/>
    <mergeCell ref="AVO16:AVQ16"/>
    <mergeCell ref="AVR16:AVS16"/>
    <mergeCell ref="AVT16:AVV16"/>
    <mergeCell ref="AVW16:AVX16"/>
    <mergeCell ref="AVY16:AWA16"/>
    <mergeCell ref="AWB16:AWC16"/>
    <mergeCell ref="AWD16:AWF16"/>
    <mergeCell ref="AUN16:AUO16"/>
    <mergeCell ref="AUP16:AUR16"/>
    <mergeCell ref="AUS16:AUT16"/>
    <mergeCell ref="AUU16:AUW16"/>
    <mergeCell ref="AUX16:AUY16"/>
    <mergeCell ref="AUZ16:AVB16"/>
    <mergeCell ref="AVC16:AVD16"/>
    <mergeCell ref="AVE16:AVG16"/>
    <mergeCell ref="AVH16:AVI16"/>
    <mergeCell ref="AXC16:AXE16"/>
    <mergeCell ref="AXF16:AXG16"/>
    <mergeCell ref="AXH16:AXJ16"/>
    <mergeCell ref="AXK16:AXL16"/>
    <mergeCell ref="AXM16:AXO16"/>
    <mergeCell ref="AXP16:AXQ16"/>
    <mergeCell ref="AXR16:AXT16"/>
    <mergeCell ref="AXU16:AXV16"/>
    <mergeCell ref="AXW16:AXY16"/>
    <mergeCell ref="AWG16:AWH16"/>
    <mergeCell ref="AWI16:AWK16"/>
    <mergeCell ref="AWL16:AWM16"/>
    <mergeCell ref="AWN16:AWP16"/>
    <mergeCell ref="AWQ16:AWR16"/>
    <mergeCell ref="AWS16:AWU16"/>
    <mergeCell ref="AWV16:AWW16"/>
    <mergeCell ref="AWX16:AWZ16"/>
    <mergeCell ref="AXA16:AXB16"/>
    <mergeCell ref="AYV16:AYX16"/>
    <mergeCell ref="AYY16:AYZ16"/>
    <mergeCell ref="AZA16:AZC16"/>
    <mergeCell ref="AZD16:AZE16"/>
    <mergeCell ref="AZF16:AZH16"/>
    <mergeCell ref="AZI16:AZJ16"/>
    <mergeCell ref="AZK16:AZM16"/>
    <mergeCell ref="AZN16:AZO16"/>
    <mergeCell ref="AZP16:AZR16"/>
    <mergeCell ref="AXZ16:AYA16"/>
    <mergeCell ref="AYB16:AYD16"/>
    <mergeCell ref="AYE16:AYF16"/>
    <mergeCell ref="AYG16:AYI16"/>
    <mergeCell ref="AYJ16:AYK16"/>
    <mergeCell ref="AYL16:AYN16"/>
    <mergeCell ref="AYO16:AYP16"/>
    <mergeCell ref="AYQ16:AYS16"/>
    <mergeCell ref="AYT16:AYU16"/>
    <mergeCell ref="BAO16:BAQ16"/>
    <mergeCell ref="BAR16:BAS16"/>
    <mergeCell ref="BAT16:BAV16"/>
    <mergeCell ref="BAW16:BAX16"/>
    <mergeCell ref="BAY16:BBA16"/>
    <mergeCell ref="BBB16:BBC16"/>
    <mergeCell ref="BBD16:BBF16"/>
    <mergeCell ref="BBG16:BBH16"/>
    <mergeCell ref="BBI16:BBK16"/>
    <mergeCell ref="AZS16:AZT16"/>
    <mergeCell ref="AZU16:AZW16"/>
    <mergeCell ref="AZX16:AZY16"/>
    <mergeCell ref="AZZ16:BAB16"/>
    <mergeCell ref="BAC16:BAD16"/>
    <mergeCell ref="BAE16:BAG16"/>
    <mergeCell ref="BAH16:BAI16"/>
    <mergeCell ref="BAJ16:BAL16"/>
    <mergeCell ref="BAM16:BAN16"/>
    <mergeCell ref="BCH16:BCJ16"/>
    <mergeCell ref="BCK16:BCL16"/>
    <mergeCell ref="BCM16:BCO16"/>
    <mergeCell ref="BCP16:BCQ16"/>
    <mergeCell ref="BCR16:BCT16"/>
    <mergeCell ref="BCU16:BCV16"/>
    <mergeCell ref="BCW16:BCY16"/>
    <mergeCell ref="BCZ16:BDA16"/>
    <mergeCell ref="BDB16:BDD16"/>
    <mergeCell ref="BBL16:BBM16"/>
    <mergeCell ref="BBN16:BBP16"/>
    <mergeCell ref="BBQ16:BBR16"/>
    <mergeCell ref="BBS16:BBU16"/>
    <mergeCell ref="BBV16:BBW16"/>
    <mergeCell ref="BBX16:BBZ16"/>
    <mergeCell ref="BCA16:BCB16"/>
    <mergeCell ref="BCC16:BCE16"/>
    <mergeCell ref="BCF16:BCG16"/>
    <mergeCell ref="BEA16:BEC16"/>
    <mergeCell ref="BED16:BEE16"/>
    <mergeCell ref="BEF16:BEH16"/>
    <mergeCell ref="BEI16:BEJ16"/>
    <mergeCell ref="BEK16:BEM16"/>
    <mergeCell ref="BEN16:BEO16"/>
    <mergeCell ref="BEP16:BER16"/>
    <mergeCell ref="BES16:BET16"/>
    <mergeCell ref="BEU16:BEW16"/>
    <mergeCell ref="BDE16:BDF16"/>
    <mergeCell ref="BDG16:BDI16"/>
    <mergeCell ref="BDJ16:BDK16"/>
    <mergeCell ref="BDL16:BDN16"/>
    <mergeCell ref="BDO16:BDP16"/>
    <mergeCell ref="BDQ16:BDS16"/>
    <mergeCell ref="BDT16:BDU16"/>
    <mergeCell ref="BDV16:BDX16"/>
    <mergeCell ref="BDY16:BDZ16"/>
    <mergeCell ref="BFT16:BFV16"/>
    <mergeCell ref="BFW16:BFX16"/>
    <mergeCell ref="BFY16:BGA16"/>
    <mergeCell ref="BGB16:BGC16"/>
    <mergeCell ref="BGD16:BGF16"/>
    <mergeCell ref="BGG16:BGH16"/>
    <mergeCell ref="BGI16:BGK16"/>
    <mergeCell ref="BGL16:BGM16"/>
    <mergeCell ref="BGN16:BGP16"/>
    <mergeCell ref="BEX16:BEY16"/>
    <mergeCell ref="BEZ16:BFB16"/>
    <mergeCell ref="BFC16:BFD16"/>
    <mergeCell ref="BFE16:BFG16"/>
    <mergeCell ref="BFH16:BFI16"/>
    <mergeCell ref="BFJ16:BFL16"/>
    <mergeCell ref="BFM16:BFN16"/>
    <mergeCell ref="BFO16:BFQ16"/>
    <mergeCell ref="BFR16:BFS16"/>
    <mergeCell ref="BHM16:BHO16"/>
    <mergeCell ref="BHP16:BHQ16"/>
    <mergeCell ref="BHR16:BHT16"/>
    <mergeCell ref="BHU16:BHV16"/>
    <mergeCell ref="BHW16:BHY16"/>
    <mergeCell ref="BHZ16:BIA16"/>
    <mergeCell ref="BIB16:BID16"/>
    <mergeCell ref="BIE16:BIF16"/>
    <mergeCell ref="BIG16:BII16"/>
    <mergeCell ref="BGQ16:BGR16"/>
    <mergeCell ref="BGS16:BGU16"/>
    <mergeCell ref="BGV16:BGW16"/>
    <mergeCell ref="BGX16:BGZ16"/>
    <mergeCell ref="BHA16:BHB16"/>
    <mergeCell ref="BHC16:BHE16"/>
    <mergeCell ref="BHF16:BHG16"/>
    <mergeCell ref="BHH16:BHJ16"/>
    <mergeCell ref="BHK16:BHL16"/>
    <mergeCell ref="BJF16:BJH16"/>
    <mergeCell ref="BJI16:BJJ16"/>
    <mergeCell ref="BJK16:BJM16"/>
    <mergeCell ref="BJN16:BJO16"/>
    <mergeCell ref="BJP16:BJR16"/>
    <mergeCell ref="BJS16:BJT16"/>
    <mergeCell ref="BJU16:BJW16"/>
    <mergeCell ref="BJX16:BJY16"/>
    <mergeCell ref="BJZ16:BKB16"/>
    <mergeCell ref="BIJ16:BIK16"/>
    <mergeCell ref="BIL16:BIN16"/>
    <mergeCell ref="BIO16:BIP16"/>
    <mergeCell ref="BIQ16:BIS16"/>
    <mergeCell ref="BIT16:BIU16"/>
    <mergeCell ref="BIV16:BIX16"/>
    <mergeCell ref="BIY16:BIZ16"/>
    <mergeCell ref="BJA16:BJC16"/>
    <mergeCell ref="BJD16:BJE16"/>
    <mergeCell ref="BKY16:BLA16"/>
    <mergeCell ref="BLB16:BLC16"/>
    <mergeCell ref="BLD16:BLF16"/>
    <mergeCell ref="BLG16:BLH16"/>
    <mergeCell ref="BLI16:BLK16"/>
    <mergeCell ref="BLL16:BLM16"/>
    <mergeCell ref="BLN16:BLP16"/>
    <mergeCell ref="BLQ16:BLR16"/>
    <mergeCell ref="BLS16:BLU16"/>
    <mergeCell ref="BKC16:BKD16"/>
    <mergeCell ref="BKE16:BKG16"/>
    <mergeCell ref="BKH16:BKI16"/>
    <mergeCell ref="BKJ16:BKL16"/>
    <mergeCell ref="BKM16:BKN16"/>
    <mergeCell ref="BKO16:BKQ16"/>
    <mergeCell ref="BKR16:BKS16"/>
    <mergeCell ref="BKT16:BKV16"/>
    <mergeCell ref="BKW16:BKX16"/>
    <mergeCell ref="BMR16:BMT16"/>
    <mergeCell ref="BMU16:BMV16"/>
    <mergeCell ref="BMW16:BMY16"/>
    <mergeCell ref="BMZ16:BNA16"/>
    <mergeCell ref="BNB16:BND16"/>
    <mergeCell ref="BNE16:BNF16"/>
    <mergeCell ref="BNG16:BNI16"/>
    <mergeCell ref="BNJ16:BNK16"/>
    <mergeCell ref="BNL16:BNN16"/>
    <mergeCell ref="BLV16:BLW16"/>
    <mergeCell ref="BLX16:BLZ16"/>
    <mergeCell ref="BMA16:BMB16"/>
    <mergeCell ref="BMC16:BME16"/>
    <mergeCell ref="BMF16:BMG16"/>
    <mergeCell ref="BMH16:BMJ16"/>
    <mergeCell ref="BMK16:BML16"/>
    <mergeCell ref="BMM16:BMO16"/>
    <mergeCell ref="BMP16:BMQ16"/>
    <mergeCell ref="BOK16:BOM16"/>
    <mergeCell ref="BON16:BOO16"/>
    <mergeCell ref="BOP16:BOR16"/>
    <mergeCell ref="BOS16:BOT16"/>
    <mergeCell ref="BOU16:BOW16"/>
    <mergeCell ref="BOX16:BOY16"/>
    <mergeCell ref="BOZ16:BPB16"/>
    <mergeCell ref="BPC16:BPD16"/>
    <mergeCell ref="BPE16:BPG16"/>
    <mergeCell ref="BNO16:BNP16"/>
    <mergeCell ref="BNQ16:BNS16"/>
    <mergeCell ref="BNT16:BNU16"/>
    <mergeCell ref="BNV16:BNX16"/>
    <mergeCell ref="BNY16:BNZ16"/>
    <mergeCell ref="BOA16:BOC16"/>
    <mergeCell ref="BOD16:BOE16"/>
    <mergeCell ref="BOF16:BOH16"/>
    <mergeCell ref="BOI16:BOJ16"/>
    <mergeCell ref="BQD16:BQF16"/>
    <mergeCell ref="BQG16:BQH16"/>
    <mergeCell ref="BQI16:BQK16"/>
    <mergeCell ref="BQL16:BQM16"/>
    <mergeCell ref="BQN16:BQP16"/>
    <mergeCell ref="BQQ16:BQR16"/>
    <mergeCell ref="BQS16:BQU16"/>
    <mergeCell ref="BQV16:BQW16"/>
    <mergeCell ref="BQX16:BQZ16"/>
    <mergeCell ref="BPH16:BPI16"/>
    <mergeCell ref="BPJ16:BPL16"/>
    <mergeCell ref="BPM16:BPN16"/>
    <mergeCell ref="BPO16:BPQ16"/>
    <mergeCell ref="BPR16:BPS16"/>
    <mergeCell ref="BPT16:BPV16"/>
    <mergeCell ref="BPW16:BPX16"/>
    <mergeCell ref="BPY16:BQA16"/>
    <mergeCell ref="BQB16:BQC16"/>
    <mergeCell ref="BRW16:BRY16"/>
    <mergeCell ref="BRZ16:BSA16"/>
    <mergeCell ref="BSB16:BSD16"/>
    <mergeCell ref="BSE16:BSF16"/>
    <mergeCell ref="BSG16:BSI16"/>
    <mergeCell ref="BSJ16:BSK16"/>
    <mergeCell ref="BSL16:BSN16"/>
    <mergeCell ref="BSO16:BSP16"/>
    <mergeCell ref="BSQ16:BSS16"/>
    <mergeCell ref="BRA16:BRB16"/>
    <mergeCell ref="BRC16:BRE16"/>
    <mergeCell ref="BRF16:BRG16"/>
    <mergeCell ref="BRH16:BRJ16"/>
    <mergeCell ref="BRK16:BRL16"/>
    <mergeCell ref="BRM16:BRO16"/>
    <mergeCell ref="BRP16:BRQ16"/>
    <mergeCell ref="BRR16:BRT16"/>
    <mergeCell ref="BRU16:BRV16"/>
    <mergeCell ref="BTP16:BTR16"/>
    <mergeCell ref="BTS16:BTT16"/>
    <mergeCell ref="BTU16:BTW16"/>
    <mergeCell ref="BTX16:BTY16"/>
    <mergeCell ref="BTZ16:BUB16"/>
    <mergeCell ref="BUC16:BUD16"/>
    <mergeCell ref="BUE16:BUG16"/>
    <mergeCell ref="BUH16:BUI16"/>
    <mergeCell ref="BUJ16:BUL16"/>
    <mergeCell ref="BST16:BSU16"/>
    <mergeCell ref="BSV16:BSX16"/>
    <mergeCell ref="BSY16:BSZ16"/>
    <mergeCell ref="BTA16:BTC16"/>
    <mergeCell ref="BTD16:BTE16"/>
    <mergeCell ref="BTF16:BTH16"/>
    <mergeCell ref="BTI16:BTJ16"/>
    <mergeCell ref="BTK16:BTM16"/>
    <mergeCell ref="BTN16:BTO16"/>
    <mergeCell ref="BVI16:BVK16"/>
    <mergeCell ref="BVL16:BVM16"/>
    <mergeCell ref="BVN16:BVP16"/>
    <mergeCell ref="BVQ16:BVR16"/>
    <mergeCell ref="BVS16:BVU16"/>
    <mergeCell ref="BVV16:BVW16"/>
    <mergeCell ref="BVX16:BVZ16"/>
    <mergeCell ref="BWA16:BWB16"/>
    <mergeCell ref="BWC16:BWE16"/>
    <mergeCell ref="BUM16:BUN16"/>
    <mergeCell ref="BUO16:BUQ16"/>
    <mergeCell ref="BUR16:BUS16"/>
    <mergeCell ref="BUT16:BUV16"/>
    <mergeCell ref="BUW16:BUX16"/>
    <mergeCell ref="BUY16:BVA16"/>
    <mergeCell ref="BVB16:BVC16"/>
    <mergeCell ref="BVD16:BVF16"/>
    <mergeCell ref="BVG16:BVH16"/>
    <mergeCell ref="BXB16:BXD16"/>
    <mergeCell ref="BXE16:BXF16"/>
    <mergeCell ref="BXG16:BXI16"/>
    <mergeCell ref="BXJ16:BXK16"/>
    <mergeCell ref="BXL16:BXN16"/>
    <mergeCell ref="BXO16:BXP16"/>
    <mergeCell ref="BXQ16:BXS16"/>
    <mergeCell ref="BXT16:BXU16"/>
    <mergeCell ref="BXV16:BXX16"/>
    <mergeCell ref="BWF16:BWG16"/>
    <mergeCell ref="BWH16:BWJ16"/>
    <mergeCell ref="BWK16:BWL16"/>
    <mergeCell ref="BWM16:BWO16"/>
    <mergeCell ref="BWP16:BWQ16"/>
    <mergeCell ref="BWR16:BWT16"/>
    <mergeCell ref="BWU16:BWV16"/>
    <mergeCell ref="BWW16:BWY16"/>
    <mergeCell ref="BWZ16:BXA16"/>
    <mergeCell ref="BYU16:BYW16"/>
    <mergeCell ref="BYX16:BYY16"/>
    <mergeCell ref="BYZ16:BZB16"/>
    <mergeCell ref="BZC16:BZD16"/>
    <mergeCell ref="BZE16:BZG16"/>
    <mergeCell ref="BZH16:BZI16"/>
    <mergeCell ref="BZJ16:BZL16"/>
    <mergeCell ref="BZM16:BZN16"/>
    <mergeCell ref="BZO16:BZQ16"/>
    <mergeCell ref="BXY16:BXZ16"/>
    <mergeCell ref="BYA16:BYC16"/>
    <mergeCell ref="BYD16:BYE16"/>
    <mergeCell ref="BYF16:BYH16"/>
    <mergeCell ref="BYI16:BYJ16"/>
    <mergeCell ref="BYK16:BYM16"/>
    <mergeCell ref="BYN16:BYO16"/>
    <mergeCell ref="BYP16:BYR16"/>
    <mergeCell ref="BYS16:BYT16"/>
    <mergeCell ref="CAN16:CAP16"/>
    <mergeCell ref="CAQ16:CAR16"/>
    <mergeCell ref="CAS16:CAU16"/>
    <mergeCell ref="CAV16:CAW16"/>
    <mergeCell ref="CAX16:CAZ16"/>
    <mergeCell ref="CBA16:CBB16"/>
    <mergeCell ref="CBC16:CBE16"/>
    <mergeCell ref="CBF16:CBG16"/>
    <mergeCell ref="CBH16:CBJ16"/>
    <mergeCell ref="BZR16:BZS16"/>
    <mergeCell ref="BZT16:BZV16"/>
    <mergeCell ref="BZW16:BZX16"/>
    <mergeCell ref="BZY16:CAA16"/>
    <mergeCell ref="CAB16:CAC16"/>
    <mergeCell ref="CAD16:CAF16"/>
    <mergeCell ref="CAG16:CAH16"/>
    <mergeCell ref="CAI16:CAK16"/>
    <mergeCell ref="CAL16:CAM16"/>
    <mergeCell ref="CCG16:CCI16"/>
    <mergeCell ref="CCJ16:CCK16"/>
    <mergeCell ref="CCL16:CCN16"/>
    <mergeCell ref="CCO16:CCP16"/>
    <mergeCell ref="CCQ16:CCS16"/>
    <mergeCell ref="CCT16:CCU16"/>
    <mergeCell ref="CCV16:CCX16"/>
    <mergeCell ref="CCY16:CCZ16"/>
    <mergeCell ref="CDA16:CDC16"/>
    <mergeCell ref="CBK16:CBL16"/>
    <mergeCell ref="CBM16:CBO16"/>
    <mergeCell ref="CBP16:CBQ16"/>
    <mergeCell ref="CBR16:CBT16"/>
    <mergeCell ref="CBU16:CBV16"/>
    <mergeCell ref="CBW16:CBY16"/>
    <mergeCell ref="CBZ16:CCA16"/>
    <mergeCell ref="CCB16:CCD16"/>
    <mergeCell ref="CCE16:CCF16"/>
    <mergeCell ref="CDZ16:CEB16"/>
    <mergeCell ref="CEC16:CED16"/>
    <mergeCell ref="CEE16:CEG16"/>
    <mergeCell ref="CEH16:CEI16"/>
    <mergeCell ref="CEJ16:CEL16"/>
    <mergeCell ref="CEM16:CEN16"/>
    <mergeCell ref="CEO16:CEQ16"/>
    <mergeCell ref="CER16:CES16"/>
    <mergeCell ref="CET16:CEV16"/>
    <mergeCell ref="CDD16:CDE16"/>
    <mergeCell ref="CDF16:CDH16"/>
    <mergeCell ref="CDI16:CDJ16"/>
    <mergeCell ref="CDK16:CDM16"/>
    <mergeCell ref="CDN16:CDO16"/>
    <mergeCell ref="CDP16:CDR16"/>
    <mergeCell ref="CDS16:CDT16"/>
    <mergeCell ref="CDU16:CDW16"/>
    <mergeCell ref="CDX16:CDY16"/>
    <mergeCell ref="CFS16:CFU16"/>
    <mergeCell ref="CFV16:CFW16"/>
    <mergeCell ref="CFX16:CFZ16"/>
    <mergeCell ref="CGA16:CGB16"/>
    <mergeCell ref="CGC16:CGE16"/>
    <mergeCell ref="CGF16:CGG16"/>
    <mergeCell ref="CGH16:CGJ16"/>
    <mergeCell ref="CGK16:CGL16"/>
    <mergeCell ref="CGM16:CGO16"/>
    <mergeCell ref="CEW16:CEX16"/>
    <mergeCell ref="CEY16:CFA16"/>
    <mergeCell ref="CFB16:CFC16"/>
    <mergeCell ref="CFD16:CFF16"/>
    <mergeCell ref="CFG16:CFH16"/>
    <mergeCell ref="CFI16:CFK16"/>
    <mergeCell ref="CFL16:CFM16"/>
    <mergeCell ref="CFN16:CFP16"/>
    <mergeCell ref="CFQ16:CFR16"/>
    <mergeCell ref="CHL16:CHN16"/>
    <mergeCell ref="CHO16:CHP16"/>
    <mergeCell ref="CHQ16:CHS16"/>
    <mergeCell ref="CHT16:CHU16"/>
    <mergeCell ref="CHV16:CHX16"/>
    <mergeCell ref="CHY16:CHZ16"/>
    <mergeCell ref="CIA16:CIC16"/>
    <mergeCell ref="CID16:CIE16"/>
    <mergeCell ref="CIF16:CIH16"/>
    <mergeCell ref="CGP16:CGQ16"/>
    <mergeCell ref="CGR16:CGT16"/>
    <mergeCell ref="CGU16:CGV16"/>
    <mergeCell ref="CGW16:CGY16"/>
    <mergeCell ref="CGZ16:CHA16"/>
    <mergeCell ref="CHB16:CHD16"/>
    <mergeCell ref="CHE16:CHF16"/>
    <mergeCell ref="CHG16:CHI16"/>
    <mergeCell ref="CHJ16:CHK16"/>
    <mergeCell ref="CJE16:CJG16"/>
    <mergeCell ref="CJH16:CJI16"/>
    <mergeCell ref="CJJ16:CJL16"/>
    <mergeCell ref="CJM16:CJN16"/>
    <mergeCell ref="CJO16:CJQ16"/>
    <mergeCell ref="CJR16:CJS16"/>
    <mergeCell ref="CJT16:CJV16"/>
    <mergeCell ref="CJW16:CJX16"/>
    <mergeCell ref="CJY16:CKA16"/>
    <mergeCell ref="CII16:CIJ16"/>
    <mergeCell ref="CIK16:CIM16"/>
    <mergeCell ref="CIN16:CIO16"/>
    <mergeCell ref="CIP16:CIR16"/>
    <mergeCell ref="CIS16:CIT16"/>
    <mergeCell ref="CIU16:CIW16"/>
    <mergeCell ref="CIX16:CIY16"/>
    <mergeCell ref="CIZ16:CJB16"/>
    <mergeCell ref="CJC16:CJD16"/>
    <mergeCell ref="CKX16:CKZ16"/>
    <mergeCell ref="CLA16:CLB16"/>
    <mergeCell ref="CLC16:CLE16"/>
    <mergeCell ref="CLF16:CLG16"/>
    <mergeCell ref="CLH16:CLJ16"/>
    <mergeCell ref="CLK16:CLL16"/>
    <mergeCell ref="CLM16:CLO16"/>
    <mergeCell ref="CLP16:CLQ16"/>
    <mergeCell ref="CLR16:CLT16"/>
    <mergeCell ref="CKB16:CKC16"/>
    <mergeCell ref="CKD16:CKF16"/>
    <mergeCell ref="CKG16:CKH16"/>
    <mergeCell ref="CKI16:CKK16"/>
    <mergeCell ref="CKL16:CKM16"/>
    <mergeCell ref="CKN16:CKP16"/>
    <mergeCell ref="CKQ16:CKR16"/>
    <mergeCell ref="CKS16:CKU16"/>
    <mergeCell ref="CKV16:CKW16"/>
    <mergeCell ref="CMQ16:CMS16"/>
    <mergeCell ref="CMT16:CMU16"/>
    <mergeCell ref="CMV16:CMX16"/>
    <mergeCell ref="CMY16:CMZ16"/>
    <mergeCell ref="CNA16:CNC16"/>
    <mergeCell ref="CND16:CNE16"/>
    <mergeCell ref="CNF16:CNH16"/>
    <mergeCell ref="CNI16:CNJ16"/>
    <mergeCell ref="CNK16:CNM16"/>
    <mergeCell ref="CLU16:CLV16"/>
    <mergeCell ref="CLW16:CLY16"/>
    <mergeCell ref="CLZ16:CMA16"/>
    <mergeCell ref="CMB16:CMD16"/>
    <mergeCell ref="CME16:CMF16"/>
    <mergeCell ref="CMG16:CMI16"/>
    <mergeCell ref="CMJ16:CMK16"/>
    <mergeCell ref="CML16:CMN16"/>
    <mergeCell ref="CMO16:CMP16"/>
    <mergeCell ref="COJ16:COL16"/>
    <mergeCell ref="COM16:CON16"/>
    <mergeCell ref="COO16:COQ16"/>
    <mergeCell ref="COR16:COS16"/>
    <mergeCell ref="COT16:COV16"/>
    <mergeCell ref="COW16:COX16"/>
    <mergeCell ref="COY16:CPA16"/>
    <mergeCell ref="CPB16:CPC16"/>
    <mergeCell ref="CPD16:CPF16"/>
    <mergeCell ref="CNN16:CNO16"/>
    <mergeCell ref="CNP16:CNR16"/>
    <mergeCell ref="CNS16:CNT16"/>
    <mergeCell ref="CNU16:CNW16"/>
    <mergeCell ref="CNX16:CNY16"/>
    <mergeCell ref="CNZ16:COB16"/>
    <mergeCell ref="COC16:COD16"/>
    <mergeCell ref="COE16:COG16"/>
    <mergeCell ref="COH16:COI16"/>
    <mergeCell ref="CQC16:CQE16"/>
    <mergeCell ref="CQF16:CQG16"/>
    <mergeCell ref="CQH16:CQJ16"/>
    <mergeCell ref="CQK16:CQL16"/>
    <mergeCell ref="CQM16:CQO16"/>
    <mergeCell ref="CQP16:CQQ16"/>
    <mergeCell ref="CQR16:CQT16"/>
    <mergeCell ref="CQU16:CQV16"/>
    <mergeCell ref="CQW16:CQY16"/>
    <mergeCell ref="CPG16:CPH16"/>
    <mergeCell ref="CPI16:CPK16"/>
    <mergeCell ref="CPL16:CPM16"/>
    <mergeCell ref="CPN16:CPP16"/>
    <mergeCell ref="CPQ16:CPR16"/>
    <mergeCell ref="CPS16:CPU16"/>
    <mergeCell ref="CPV16:CPW16"/>
    <mergeCell ref="CPX16:CPZ16"/>
    <mergeCell ref="CQA16:CQB16"/>
    <mergeCell ref="CRV16:CRX16"/>
    <mergeCell ref="CRY16:CRZ16"/>
    <mergeCell ref="CSA16:CSC16"/>
    <mergeCell ref="CSD16:CSE16"/>
    <mergeCell ref="CSF16:CSH16"/>
    <mergeCell ref="CSI16:CSJ16"/>
    <mergeCell ref="CSK16:CSM16"/>
    <mergeCell ref="CSN16:CSO16"/>
    <mergeCell ref="CSP16:CSR16"/>
    <mergeCell ref="CQZ16:CRA16"/>
    <mergeCell ref="CRB16:CRD16"/>
    <mergeCell ref="CRE16:CRF16"/>
    <mergeCell ref="CRG16:CRI16"/>
    <mergeCell ref="CRJ16:CRK16"/>
    <mergeCell ref="CRL16:CRN16"/>
    <mergeCell ref="CRO16:CRP16"/>
    <mergeCell ref="CRQ16:CRS16"/>
    <mergeCell ref="CRT16:CRU16"/>
    <mergeCell ref="CTO16:CTQ16"/>
    <mergeCell ref="CTR16:CTS16"/>
    <mergeCell ref="CTT16:CTV16"/>
    <mergeCell ref="CTW16:CTX16"/>
    <mergeCell ref="CTY16:CUA16"/>
    <mergeCell ref="CUB16:CUC16"/>
    <mergeCell ref="CUD16:CUF16"/>
    <mergeCell ref="CUG16:CUH16"/>
    <mergeCell ref="CUI16:CUK16"/>
    <mergeCell ref="CSS16:CST16"/>
    <mergeCell ref="CSU16:CSW16"/>
    <mergeCell ref="CSX16:CSY16"/>
    <mergeCell ref="CSZ16:CTB16"/>
    <mergeCell ref="CTC16:CTD16"/>
    <mergeCell ref="CTE16:CTG16"/>
    <mergeCell ref="CTH16:CTI16"/>
    <mergeCell ref="CTJ16:CTL16"/>
    <mergeCell ref="CTM16:CTN16"/>
    <mergeCell ref="CVH16:CVJ16"/>
    <mergeCell ref="CVK16:CVL16"/>
    <mergeCell ref="CVM16:CVO16"/>
    <mergeCell ref="CVP16:CVQ16"/>
    <mergeCell ref="CVR16:CVT16"/>
    <mergeCell ref="CVU16:CVV16"/>
    <mergeCell ref="CVW16:CVY16"/>
    <mergeCell ref="CVZ16:CWA16"/>
    <mergeCell ref="CWB16:CWD16"/>
    <mergeCell ref="CUL16:CUM16"/>
    <mergeCell ref="CUN16:CUP16"/>
    <mergeCell ref="CUQ16:CUR16"/>
    <mergeCell ref="CUS16:CUU16"/>
    <mergeCell ref="CUV16:CUW16"/>
    <mergeCell ref="CUX16:CUZ16"/>
    <mergeCell ref="CVA16:CVB16"/>
    <mergeCell ref="CVC16:CVE16"/>
    <mergeCell ref="CVF16:CVG16"/>
    <mergeCell ref="CXA16:CXC16"/>
    <mergeCell ref="CXD16:CXE16"/>
    <mergeCell ref="CXF16:CXH16"/>
    <mergeCell ref="CXI16:CXJ16"/>
    <mergeCell ref="CXK16:CXM16"/>
    <mergeCell ref="CXN16:CXO16"/>
    <mergeCell ref="CXP16:CXR16"/>
    <mergeCell ref="CXS16:CXT16"/>
    <mergeCell ref="CXU16:CXW16"/>
    <mergeCell ref="CWE16:CWF16"/>
    <mergeCell ref="CWG16:CWI16"/>
    <mergeCell ref="CWJ16:CWK16"/>
    <mergeCell ref="CWL16:CWN16"/>
    <mergeCell ref="CWO16:CWP16"/>
    <mergeCell ref="CWQ16:CWS16"/>
    <mergeCell ref="CWT16:CWU16"/>
    <mergeCell ref="CWV16:CWX16"/>
    <mergeCell ref="CWY16:CWZ16"/>
    <mergeCell ref="CYT16:CYV16"/>
    <mergeCell ref="CYW16:CYX16"/>
    <mergeCell ref="CYY16:CZA16"/>
    <mergeCell ref="CZB16:CZC16"/>
    <mergeCell ref="CZD16:CZF16"/>
    <mergeCell ref="CZG16:CZH16"/>
    <mergeCell ref="CZI16:CZK16"/>
    <mergeCell ref="CZL16:CZM16"/>
    <mergeCell ref="CZN16:CZP16"/>
    <mergeCell ref="CXX16:CXY16"/>
    <mergeCell ref="CXZ16:CYB16"/>
    <mergeCell ref="CYC16:CYD16"/>
    <mergeCell ref="CYE16:CYG16"/>
    <mergeCell ref="CYH16:CYI16"/>
    <mergeCell ref="CYJ16:CYL16"/>
    <mergeCell ref="CYM16:CYN16"/>
    <mergeCell ref="CYO16:CYQ16"/>
    <mergeCell ref="CYR16:CYS16"/>
    <mergeCell ref="DAM16:DAO16"/>
    <mergeCell ref="DAP16:DAQ16"/>
    <mergeCell ref="DAR16:DAT16"/>
    <mergeCell ref="DAU16:DAV16"/>
    <mergeCell ref="DAW16:DAY16"/>
    <mergeCell ref="DAZ16:DBA16"/>
    <mergeCell ref="DBB16:DBD16"/>
    <mergeCell ref="DBE16:DBF16"/>
    <mergeCell ref="DBG16:DBI16"/>
    <mergeCell ref="CZQ16:CZR16"/>
    <mergeCell ref="CZS16:CZU16"/>
    <mergeCell ref="CZV16:CZW16"/>
    <mergeCell ref="CZX16:CZZ16"/>
    <mergeCell ref="DAA16:DAB16"/>
    <mergeCell ref="DAC16:DAE16"/>
    <mergeCell ref="DAF16:DAG16"/>
    <mergeCell ref="DAH16:DAJ16"/>
    <mergeCell ref="DAK16:DAL16"/>
    <mergeCell ref="DCF16:DCH16"/>
    <mergeCell ref="DCI16:DCJ16"/>
    <mergeCell ref="DCK16:DCM16"/>
    <mergeCell ref="DCN16:DCO16"/>
    <mergeCell ref="DCP16:DCR16"/>
    <mergeCell ref="DCS16:DCT16"/>
    <mergeCell ref="DCU16:DCW16"/>
    <mergeCell ref="DCX16:DCY16"/>
    <mergeCell ref="DCZ16:DDB16"/>
    <mergeCell ref="DBJ16:DBK16"/>
    <mergeCell ref="DBL16:DBN16"/>
    <mergeCell ref="DBO16:DBP16"/>
    <mergeCell ref="DBQ16:DBS16"/>
    <mergeCell ref="DBT16:DBU16"/>
    <mergeCell ref="DBV16:DBX16"/>
    <mergeCell ref="DBY16:DBZ16"/>
    <mergeCell ref="DCA16:DCC16"/>
    <mergeCell ref="DCD16:DCE16"/>
    <mergeCell ref="DDY16:DEA16"/>
    <mergeCell ref="DEB16:DEC16"/>
    <mergeCell ref="DED16:DEF16"/>
    <mergeCell ref="DEG16:DEH16"/>
    <mergeCell ref="DEI16:DEK16"/>
    <mergeCell ref="DEL16:DEM16"/>
    <mergeCell ref="DEN16:DEP16"/>
    <mergeCell ref="DEQ16:DER16"/>
    <mergeCell ref="DES16:DEU16"/>
    <mergeCell ref="DDC16:DDD16"/>
    <mergeCell ref="DDE16:DDG16"/>
    <mergeCell ref="DDH16:DDI16"/>
    <mergeCell ref="DDJ16:DDL16"/>
    <mergeCell ref="DDM16:DDN16"/>
    <mergeCell ref="DDO16:DDQ16"/>
    <mergeCell ref="DDR16:DDS16"/>
    <mergeCell ref="DDT16:DDV16"/>
    <mergeCell ref="DDW16:DDX16"/>
    <mergeCell ref="DFR16:DFT16"/>
    <mergeCell ref="DFU16:DFV16"/>
    <mergeCell ref="DFW16:DFY16"/>
    <mergeCell ref="DFZ16:DGA16"/>
    <mergeCell ref="DGB16:DGD16"/>
    <mergeCell ref="DGE16:DGF16"/>
    <mergeCell ref="DGG16:DGI16"/>
    <mergeCell ref="DGJ16:DGK16"/>
    <mergeCell ref="DGL16:DGN16"/>
    <mergeCell ref="DEV16:DEW16"/>
    <mergeCell ref="DEX16:DEZ16"/>
    <mergeCell ref="DFA16:DFB16"/>
    <mergeCell ref="DFC16:DFE16"/>
    <mergeCell ref="DFF16:DFG16"/>
    <mergeCell ref="DFH16:DFJ16"/>
    <mergeCell ref="DFK16:DFL16"/>
    <mergeCell ref="DFM16:DFO16"/>
    <mergeCell ref="DFP16:DFQ16"/>
    <mergeCell ref="DHK16:DHM16"/>
    <mergeCell ref="DHN16:DHO16"/>
    <mergeCell ref="DHP16:DHR16"/>
    <mergeCell ref="DHS16:DHT16"/>
    <mergeCell ref="DHU16:DHW16"/>
    <mergeCell ref="DHX16:DHY16"/>
    <mergeCell ref="DHZ16:DIB16"/>
    <mergeCell ref="DIC16:DID16"/>
    <mergeCell ref="DIE16:DIG16"/>
    <mergeCell ref="DGO16:DGP16"/>
    <mergeCell ref="DGQ16:DGS16"/>
    <mergeCell ref="DGT16:DGU16"/>
    <mergeCell ref="DGV16:DGX16"/>
    <mergeCell ref="DGY16:DGZ16"/>
    <mergeCell ref="DHA16:DHC16"/>
    <mergeCell ref="DHD16:DHE16"/>
    <mergeCell ref="DHF16:DHH16"/>
    <mergeCell ref="DHI16:DHJ16"/>
    <mergeCell ref="DJD16:DJF16"/>
    <mergeCell ref="DJG16:DJH16"/>
    <mergeCell ref="DJI16:DJK16"/>
    <mergeCell ref="DJL16:DJM16"/>
    <mergeCell ref="DJN16:DJP16"/>
    <mergeCell ref="DJQ16:DJR16"/>
    <mergeCell ref="DJS16:DJU16"/>
    <mergeCell ref="DJV16:DJW16"/>
    <mergeCell ref="DJX16:DJZ16"/>
    <mergeCell ref="DIH16:DII16"/>
    <mergeCell ref="DIJ16:DIL16"/>
    <mergeCell ref="DIM16:DIN16"/>
    <mergeCell ref="DIO16:DIQ16"/>
    <mergeCell ref="DIR16:DIS16"/>
    <mergeCell ref="DIT16:DIV16"/>
    <mergeCell ref="DIW16:DIX16"/>
    <mergeCell ref="DIY16:DJA16"/>
    <mergeCell ref="DJB16:DJC16"/>
    <mergeCell ref="DKW16:DKY16"/>
    <mergeCell ref="DKZ16:DLA16"/>
    <mergeCell ref="DLB16:DLD16"/>
    <mergeCell ref="DLE16:DLF16"/>
    <mergeCell ref="DLG16:DLI16"/>
    <mergeCell ref="DLJ16:DLK16"/>
    <mergeCell ref="DLL16:DLN16"/>
    <mergeCell ref="DLO16:DLP16"/>
    <mergeCell ref="DLQ16:DLS16"/>
    <mergeCell ref="DKA16:DKB16"/>
    <mergeCell ref="DKC16:DKE16"/>
    <mergeCell ref="DKF16:DKG16"/>
    <mergeCell ref="DKH16:DKJ16"/>
    <mergeCell ref="DKK16:DKL16"/>
    <mergeCell ref="DKM16:DKO16"/>
    <mergeCell ref="DKP16:DKQ16"/>
    <mergeCell ref="DKR16:DKT16"/>
    <mergeCell ref="DKU16:DKV16"/>
    <mergeCell ref="DMP16:DMR16"/>
    <mergeCell ref="DMS16:DMT16"/>
    <mergeCell ref="DMU16:DMW16"/>
    <mergeCell ref="DMX16:DMY16"/>
    <mergeCell ref="DMZ16:DNB16"/>
    <mergeCell ref="DNC16:DND16"/>
    <mergeCell ref="DNE16:DNG16"/>
    <mergeCell ref="DNH16:DNI16"/>
    <mergeCell ref="DNJ16:DNL16"/>
    <mergeCell ref="DLT16:DLU16"/>
    <mergeCell ref="DLV16:DLX16"/>
    <mergeCell ref="DLY16:DLZ16"/>
    <mergeCell ref="DMA16:DMC16"/>
    <mergeCell ref="DMD16:DME16"/>
    <mergeCell ref="DMF16:DMH16"/>
    <mergeCell ref="DMI16:DMJ16"/>
    <mergeCell ref="DMK16:DMM16"/>
    <mergeCell ref="DMN16:DMO16"/>
    <mergeCell ref="DOI16:DOK16"/>
    <mergeCell ref="DOL16:DOM16"/>
    <mergeCell ref="DON16:DOP16"/>
    <mergeCell ref="DOQ16:DOR16"/>
    <mergeCell ref="DOS16:DOU16"/>
    <mergeCell ref="DOV16:DOW16"/>
    <mergeCell ref="DOX16:DOZ16"/>
    <mergeCell ref="DPA16:DPB16"/>
    <mergeCell ref="DPC16:DPE16"/>
    <mergeCell ref="DNM16:DNN16"/>
    <mergeCell ref="DNO16:DNQ16"/>
    <mergeCell ref="DNR16:DNS16"/>
    <mergeCell ref="DNT16:DNV16"/>
    <mergeCell ref="DNW16:DNX16"/>
    <mergeCell ref="DNY16:DOA16"/>
    <mergeCell ref="DOB16:DOC16"/>
    <mergeCell ref="DOD16:DOF16"/>
    <mergeCell ref="DOG16:DOH16"/>
    <mergeCell ref="DQB16:DQD16"/>
    <mergeCell ref="DQE16:DQF16"/>
    <mergeCell ref="DQG16:DQI16"/>
    <mergeCell ref="DQJ16:DQK16"/>
    <mergeCell ref="DQL16:DQN16"/>
    <mergeCell ref="DQO16:DQP16"/>
    <mergeCell ref="DQQ16:DQS16"/>
    <mergeCell ref="DQT16:DQU16"/>
    <mergeCell ref="DQV16:DQX16"/>
    <mergeCell ref="DPF16:DPG16"/>
    <mergeCell ref="DPH16:DPJ16"/>
    <mergeCell ref="DPK16:DPL16"/>
    <mergeCell ref="DPM16:DPO16"/>
    <mergeCell ref="DPP16:DPQ16"/>
    <mergeCell ref="DPR16:DPT16"/>
    <mergeCell ref="DPU16:DPV16"/>
    <mergeCell ref="DPW16:DPY16"/>
    <mergeCell ref="DPZ16:DQA16"/>
    <mergeCell ref="DRU16:DRW16"/>
    <mergeCell ref="DRX16:DRY16"/>
    <mergeCell ref="DRZ16:DSB16"/>
    <mergeCell ref="DSC16:DSD16"/>
    <mergeCell ref="DSE16:DSG16"/>
    <mergeCell ref="DSH16:DSI16"/>
    <mergeCell ref="DSJ16:DSL16"/>
    <mergeCell ref="DSM16:DSN16"/>
    <mergeCell ref="DSO16:DSQ16"/>
    <mergeCell ref="DQY16:DQZ16"/>
    <mergeCell ref="DRA16:DRC16"/>
    <mergeCell ref="DRD16:DRE16"/>
    <mergeCell ref="DRF16:DRH16"/>
    <mergeCell ref="DRI16:DRJ16"/>
    <mergeCell ref="DRK16:DRM16"/>
    <mergeCell ref="DRN16:DRO16"/>
    <mergeCell ref="DRP16:DRR16"/>
    <mergeCell ref="DRS16:DRT16"/>
    <mergeCell ref="DTN16:DTP16"/>
    <mergeCell ref="DTQ16:DTR16"/>
    <mergeCell ref="DTS16:DTU16"/>
    <mergeCell ref="DTV16:DTW16"/>
    <mergeCell ref="DTX16:DTZ16"/>
    <mergeCell ref="DUA16:DUB16"/>
    <mergeCell ref="DUC16:DUE16"/>
    <mergeCell ref="DUF16:DUG16"/>
    <mergeCell ref="DUH16:DUJ16"/>
    <mergeCell ref="DSR16:DSS16"/>
    <mergeCell ref="DST16:DSV16"/>
    <mergeCell ref="DSW16:DSX16"/>
    <mergeCell ref="DSY16:DTA16"/>
    <mergeCell ref="DTB16:DTC16"/>
    <mergeCell ref="DTD16:DTF16"/>
    <mergeCell ref="DTG16:DTH16"/>
    <mergeCell ref="DTI16:DTK16"/>
    <mergeCell ref="DTL16:DTM16"/>
    <mergeCell ref="DVG16:DVI16"/>
    <mergeCell ref="DVJ16:DVK16"/>
    <mergeCell ref="DVL16:DVN16"/>
    <mergeCell ref="DVO16:DVP16"/>
    <mergeCell ref="DVQ16:DVS16"/>
    <mergeCell ref="DVT16:DVU16"/>
    <mergeCell ref="DVV16:DVX16"/>
    <mergeCell ref="DVY16:DVZ16"/>
    <mergeCell ref="DWA16:DWC16"/>
    <mergeCell ref="DUK16:DUL16"/>
    <mergeCell ref="DUM16:DUO16"/>
    <mergeCell ref="DUP16:DUQ16"/>
    <mergeCell ref="DUR16:DUT16"/>
    <mergeCell ref="DUU16:DUV16"/>
    <mergeCell ref="DUW16:DUY16"/>
    <mergeCell ref="DUZ16:DVA16"/>
    <mergeCell ref="DVB16:DVD16"/>
    <mergeCell ref="DVE16:DVF16"/>
    <mergeCell ref="DWZ16:DXB16"/>
    <mergeCell ref="DXC16:DXD16"/>
    <mergeCell ref="DXE16:DXG16"/>
    <mergeCell ref="DXH16:DXI16"/>
    <mergeCell ref="DXJ16:DXL16"/>
    <mergeCell ref="DXM16:DXN16"/>
    <mergeCell ref="DXO16:DXQ16"/>
    <mergeCell ref="DXR16:DXS16"/>
    <mergeCell ref="DXT16:DXV16"/>
    <mergeCell ref="DWD16:DWE16"/>
    <mergeCell ref="DWF16:DWH16"/>
    <mergeCell ref="DWI16:DWJ16"/>
    <mergeCell ref="DWK16:DWM16"/>
    <mergeCell ref="DWN16:DWO16"/>
    <mergeCell ref="DWP16:DWR16"/>
    <mergeCell ref="DWS16:DWT16"/>
    <mergeCell ref="DWU16:DWW16"/>
    <mergeCell ref="DWX16:DWY16"/>
    <mergeCell ref="DYS16:DYU16"/>
    <mergeCell ref="DYV16:DYW16"/>
    <mergeCell ref="DYX16:DYZ16"/>
    <mergeCell ref="DZA16:DZB16"/>
    <mergeCell ref="DZC16:DZE16"/>
    <mergeCell ref="DZF16:DZG16"/>
    <mergeCell ref="DZH16:DZJ16"/>
    <mergeCell ref="DZK16:DZL16"/>
    <mergeCell ref="DZM16:DZO16"/>
    <mergeCell ref="DXW16:DXX16"/>
    <mergeCell ref="DXY16:DYA16"/>
    <mergeCell ref="DYB16:DYC16"/>
    <mergeCell ref="DYD16:DYF16"/>
    <mergeCell ref="DYG16:DYH16"/>
    <mergeCell ref="DYI16:DYK16"/>
    <mergeCell ref="DYL16:DYM16"/>
    <mergeCell ref="DYN16:DYP16"/>
    <mergeCell ref="DYQ16:DYR16"/>
    <mergeCell ref="EAL16:EAN16"/>
    <mergeCell ref="EAO16:EAP16"/>
    <mergeCell ref="EAQ16:EAS16"/>
    <mergeCell ref="EAT16:EAU16"/>
    <mergeCell ref="EAV16:EAX16"/>
    <mergeCell ref="EAY16:EAZ16"/>
    <mergeCell ref="EBA16:EBC16"/>
    <mergeCell ref="EBD16:EBE16"/>
    <mergeCell ref="EBF16:EBH16"/>
    <mergeCell ref="DZP16:DZQ16"/>
    <mergeCell ref="DZR16:DZT16"/>
    <mergeCell ref="DZU16:DZV16"/>
    <mergeCell ref="DZW16:DZY16"/>
    <mergeCell ref="DZZ16:EAA16"/>
    <mergeCell ref="EAB16:EAD16"/>
    <mergeCell ref="EAE16:EAF16"/>
    <mergeCell ref="EAG16:EAI16"/>
    <mergeCell ref="EAJ16:EAK16"/>
    <mergeCell ref="ECE16:ECG16"/>
    <mergeCell ref="ECH16:ECI16"/>
    <mergeCell ref="ECJ16:ECL16"/>
    <mergeCell ref="ECM16:ECN16"/>
    <mergeCell ref="ECO16:ECQ16"/>
    <mergeCell ref="ECR16:ECS16"/>
    <mergeCell ref="ECT16:ECV16"/>
    <mergeCell ref="ECW16:ECX16"/>
    <mergeCell ref="ECY16:EDA16"/>
    <mergeCell ref="EBI16:EBJ16"/>
    <mergeCell ref="EBK16:EBM16"/>
    <mergeCell ref="EBN16:EBO16"/>
    <mergeCell ref="EBP16:EBR16"/>
    <mergeCell ref="EBS16:EBT16"/>
    <mergeCell ref="EBU16:EBW16"/>
    <mergeCell ref="EBX16:EBY16"/>
    <mergeCell ref="EBZ16:ECB16"/>
    <mergeCell ref="ECC16:ECD16"/>
    <mergeCell ref="EDX16:EDZ16"/>
    <mergeCell ref="EEA16:EEB16"/>
    <mergeCell ref="EEC16:EEE16"/>
    <mergeCell ref="EEF16:EEG16"/>
    <mergeCell ref="EEH16:EEJ16"/>
    <mergeCell ref="EEK16:EEL16"/>
    <mergeCell ref="EEM16:EEO16"/>
    <mergeCell ref="EEP16:EEQ16"/>
    <mergeCell ref="EER16:EET16"/>
    <mergeCell ref="EDB16:EDC16"/>
    <mergeCell ref="EDD16:EDF16"/>
    <mergeCell ref="EDG16:EDH16"/>
    <mergeCell ref="EDI16:EDK16"/>
    <mergeCell ref="EDL16:EDM16"/>
    <mergeCell ref="EDN16:EDP16"/>
    <mergeCell ref="EDQ16:EDR16"/>
    <mergeCell ref="EDS16:EDU16"/>
    <mergeCell ref="EDV16:EDW16"/>
    <mergeCell ref="EFQ16:EFS16"/>
    <mergeCell ref="EFT16:EFU16"/>
    <mergeCell ref="EFV16:EFX16"/>
    <mergeCell ref="EFY16:EFZ16"/>
    <mergeCell ref="EGA16:EGC16"/>
    <mergeCell ref="EGD16:EGE16"/>
    <mergeCell ref="EGF16:EGH16"/>
    <mergeCell ref="EGI16:EGJ16"/>
    <mergeCell ref="EGK16:EGM16"/>
    <mergeCell ref="EEU16:EEV16"/>
    <mergeCell ref="EEW16:EEY16"/>
    <mergeCell ref="EEZ16:EFA16"/>
    <mergeCell ref="EFB16:EFD16"/>
    <mergeCell ref="EFE16:EFF16"/>
    <mergeCell ref="EFG16:EFI16"/>
    <mergeCell ref="EFJ16:EFK16"/>
    <mergeCell ref="EFL16:EFN16"/>
    <mergeCell ref="EFO16:EFP16"/>
    <mergeCell ref="EHJ16:EHL16"/>
    <mergeCell ref="EHM16:EHN16"/>
    <mergeCell ref="EHO16:EHQ16"/>
    <mergeCell ref="EHR16:EHS16"/>
    <mergeCell ref="EHT16:EHV16"/>
    <mergeCell ref="EHW16:EHX16"/>
    <mergeCell ref="EHY16:EIA16"/>
    <mergeCell ref="EIB16:EIC16"/>
    <mergeCell ref="EID16:EIF16"/>
    <mergeCell ref="EGN16:EGO16"/>
    <mergeCell ref="EGP16:EGR16"/>
    <mergeCell ref="EGS16:EGT16"/>
    <mergeCell ref="EGU16:EGW16"/>
    <mergeCell ref="EGX16:EGY16"/>
    <mergeCell ref="EGZ16:EHB16"/>
    <mergeCell ref="EHC16:EHD16"/>
    <mergeCell ref="EHE16:EHG16"/>
    <mergeCell ref="EHH16:EHI16"/>
    <mergeCell ref="EJC16:EJE16"/>
    <mergeCell ref="EJF16:EJG16"/>
    <mergeCell ref="EJH16:EJJ16"/>
    <mergeCell ref="EJK16:EJL16"/>
    <mergeCell ref="EJM16:EJO16"/>
    <mergeCell ref="EJP16:EJQ16"/>
    <mergeCell ref="EJR16:EJT16"/>
    <mergeCell ref="EJU16:EJV16"/>
    <mergeCell ref="EJW16:EJY16"/>
    <mergeCell ref="EIG16:EIH16"/>
    <mergeCell ref="EII16:EIK16"/>
    <mergeCell ref="EIL16:EIM16"/>
    <mergeCell ref="EIN16:EIP16"/>
    <mergeCell ref="EIQ16:EIR16"/>
    <mergeCell ref="EIS16:EIU16"/>
    <mergeCell ref="EIV16:EIW16"/>
    <mergeCell ref="EIX16:EIZ16"/>
    <mergeCell ref="EJA16:EJB16"/>
    <mergeCell ref="EKV16:EKX16"/>
    <mergeCell ref="EKY16:EKZ16"/>
    <mergeCell ref="ELA16:ELC16"/>
    <mergeCell ref="ELD16:ELE16"/>
    <mergeCell ref="ELF16:ELH16"/>
    <mergeCell ref="ELI16:ELJ16"/>
    <mergeCell ref="ELK16:ELM16"/>
    <mergeCell ref="ELN16:ELO16"/>
    <mergeCell ref="ELP16:ELR16"/>
    <mergeCell ref="EJZ16:EKA16"/>
    <mergeCell ref="EKB16:EKD16"/>
    <mergeCell ref="EKE16:EKF16"/>
    <mergeCell ref="EKG16:EKI16"/>
    <mergeCell ref="EKJ16:EKK16"/>
    <mergeCell ref="EKL16:EKN16"/>
    <mergeCell ref="EKO16:EKP16"/>
    <mergeCell ref="EKQ16:EKS16"/>
    <mergeCell ref="EKT16:EKU16"/>
    <mergeCell ref="EMO16:EMQ16"/>
    <mergeCell ref="EMR16:EMS16"/>
    <mergeCell ref="EMT16:EMV16"/>
    <mergeCell ref="EMW16:EMX16"/>
    <mergeCell ref="EMY16:ENA16"/>
    <mergeCell ref="ENB16:ENC16"/>
    <mergeCell ref="END16:ENF16"/>
    <mergeCell ref="ENG16:ENH16"/>
    <mergeCell ref="ENI16:ENK16"/>
    <mergeCell ref="ELS16:ELT16"/>
    <mergeCell ref="ELU16:ELW16"/>
    <mergeCell ref="ELX16:ELY16"/>
    <mergeCell ref="ELZ16:EMB16"/>
    <mergeCell ref="EMC16:EMD16"/>
    <mergeCell ref="EME16:EMG16"/>
    <mergeCell ref="EMH16:EMI16"/>
    <mergeCell ref="EMJ16:EML16"/>
    <mergeCell ref="EMM16:EMN16"/>
    <mergeCell ref="EOH16:EOJ16"/>
    <mergeCell ref="EOK16:EOL16"/>
    <mergeCell ref="EOM16:EOO16"/>
    <mergeCell ref="EOP16:EOQ16"/>
    <mergeCell ref="EOR16:EOT16"/>
    <mergeCell ref="EOU16:EOV16"/>
    <mergeCell ref="EOW16:EOY16"/>
    <mergeCell ref="EOZ16:EPA16"/>
    <mergeCell ref="EPB16:EPD16"/>
    <mergeCell ref="ENL16:ENM16"/>
    <mergeCell ref="ENN16:ENP16"/>
    <mergeCell ref="ENQ16:ENR16"/>
    <mergeCell ref="ENS16:ENU16"/>
    <mergeCell ref="ENV16:ENW16"/>
    <mergeCell ref="ENX16:ENZ16"/>
    <mergeCell ref="EOA16:EOB16"/>
    <mergeCell ref="EOC16:EOE16"/>
    <mergeCell ref="EOF16:EOG16"/>
    <mergeCell ref="EQA16:EQC16"/>
    <mergeCell ref="EQD16:EQE16"/>
    <mergeCell ref="EQF16:EQH16"/>
    <mergeCell ref="EQI16:EQJ16"/>
    <mergeCell ref="EQK16:EQM16"/>
    <mergeCell ref="EQN16:EQO16"/>
    <mergeCell ref="EQP16:EQR16"/>
    <mergeCell ref="EQS16:EQT16"/>
    <mergeCell ref="EQU16:EQW16"/>
    <mergeCell ref="EPE16:EPF16"/>
    <mergeCell ref="EPG16:EPI16"/>
    <mergeCell ref="EPJ16:EPK16"/>
    <mergeCell ref="EPL16:EPN16"/>
    <mergeCell ref="EPO16:EPP16"/>
    <mergeCell ref="EPQ16:EPS16"/>
    <mergeCell ref="EPT16:EPU16"/>
    <mergeCell ref="EPV16:EPX16"/>
    <mergeCell ref="EPY16:EPZ16"/>
    <mergeCell ref="ERT16:ERV16"/>
    <mergeCell ref="ERW16:ERX16"/>
    <mergeCell ref="ERY16:ESA16"/>
    <mergeCell ref="ESB16:ESC16"/>
    <mergeCell ref="ESD16:ESF16"/>
    <mergeCell ref="ESG16:ESH16"/>
    <mergeCell ref="ESI16:ESK16"/>
    <mergeCell ref="ESL16:ESM16"/>
    <mergeCell ref="ESN16:ESP16"/>
    <mergeCell ref="EQX16:EQY16"/>
    <mergeCell ref="EQZ16:ERB16"/>
    <mergeCell ref="ERC16:ERD16"/>
    <mergeCell ref="ERE16:ERG16"/>
    <mergeCell ref="ERH16:ERI16"/>
    <mergeCell ref="ERJ16:ERL16"/>
    <mergeCell ref="ERM16:ERN16"/>
    <mergeCell ref="ERO16:ERQ16"/>
    <mergeCell ref="ERR16:ERS16"/>
    <mergeCell ref="ETM16:ETO16"/>
    <mergeCell ref="ETP16:ETQ16"/>
    <mergeCell ref="ETR16:ETT16"/>
    <mergeCell ref="ETU16:ETV16"/>
    <mergeCell ref="ETW16:ETY16"/>
    <mergeCell ref="ETZ16:EUA16"/>
    <mergeCell ref="EUB16:EUD16"/>
    <mergeCell ref="EUE16:EUF16"/>
    <mergeCell ref="EUG16:EUI16"/>
    <mergeCell ref="ESQ16:ESR16"/>
    <mergeCell ref="ESS16:ESU16"/>
    <mergeCell ref="ESV16:ESW16"/>
    <mergeCell ref="ESX16:ESZ16"/>
    <mergeCell ref="ETA16:ETB16"/>
    <mergeCell ref="ETC16:ETE16"/>
    <mergeCell ref="ETF16:ETG16"/>
    <mergeCell ref="ETH16:ETJ16"/>
    <mergeCell ref="ETK16:ETL16"/>
    <mergeCell ref="EVF16:EVH16"/>
    <mergeCell ref="EVI16:EVJ16"/>
    <mergeCell ref="EVK16:EVM16"/>
    <mergeCell ref="EVN16:EVO16"/>
    <mergeCell ref="EVP16:EVR16"/>
    <mergeCell ref="EVS16:EVT16"/>
    <mergeCell ref="EVU16:EVW16"/>
    <mergeCell ref="EVX16:EVY16"/>
    <mergeCell ref="EVZ16:EWB16"/>
    <mergeCell ref="EUJ16:EUK16"/>
    <mergeCell ref="EUL16:EUN16"/>
    <mergeCell ref="EUO16:EUP16"/>
    <mergeCell ref="EUQ16:EUS16"/>
    <mergeCell ref="EUT16:EUU16"/>
    <mergeCell ref="EUV16:EUX16"/>
    <mergeCell ref="EUY16:EUZ16"/>
    <mergeCell ref="EVA16:EVC16"/>
    <mergeCell ref="EVD16:EVE16"/>
    <mergeCell ref="EWY16:EXA16"/>
    <mergeCell ref="EXB16:EXC16"/>
    <mergeCell ref="EXD16:EXF16"/>
    <mergeCell ref="EXG16:EXH16"/>
    <mergeCell ref="EXI16:EXK16"/>
    <mergeCell ref="EXL16:EXM16"/>
    <mergeCell ref="EXN16:EXP16"/>
    <mergeCell ref="EXQ16:EXR16"/>
    <mergeCell ref="EXS16:EXU16"/>
    <mergeCell ref="EWC16:EWD16"/>
    <mergeCell ref="EWE16:EWG16"/>
    <mergeCell ref="EWH16:EWI16"/>
    <mergeCell ref="EWJ16:EWL16"/>
    <mergeCell ref="EWM16:EWN16"/>
    <mergeCell ref="EWO16:EWQ16"/>
    <mergeCell ref="EWR16:EWS16"/>
    <mergeCell ref="EWT16:EWV16"/>
    <mergeCell ref="EWW16:EWX16"/>
    <mergeCell ref="EYR16:EYT16"/>
    <mergeCell ref="EYU16:EYV16"/>
    <mergeCell ref="EYW16:EYY16"/>
    <mergeCell ref="EYZ16:EZA16"/>
    <mergeCell ref="EZB16:EZD16"/>
    <mergeCell ref="EZE16:EZF16"/>
    <mergeCell ref="EZG16:EZI16"/>
    <mergeCell ref="EZJ16:EZK16"/>
    <mergeCell ref="EZL16:EZN16"/>
    <mergeCell ref="EXV16:EXW16"/>
    <mergeCell ref="EXX16:EXZ16"/>
    <mergeCell ref="EYA16:EYB16"/>
    <mergeCell ref="EYC16:EYE16"/>
    <mergeCell ref="EYF16:EYG16"/>
    <mergeCell ref="EYH16:EYJ16"/>
    <mergeCell ref="EYK16:EYL16"/>
    <mergeCell ref="EYM16:EYO16"/>
    <mergeCell ref="EYP16:EYQ16"/>
    <mergeCell ref="FAK16:FAM16"/>
    <mergeCell ref="FAN16:FAO16"/>
    <mergeCell ref="FAP16:FAR16"/>
    <mergeCell ref="FAS16:FAT16"/>
    <mergeCell ref="FAU16:FAW16"/>
    <mergeCell ref="FAX16:FAY16"/>
    <mergeCell ref="FAZ16:FBB16"/>
    <mergeCell ref="FBC16:FBD16"/>
    <mergeCell ref="FBE16:FBG16"/>
    <mergeCell ref="EZO16:EZP16"/>
    <mergeCell ref="EZQ16:EZS16"/>
    <mergeCell ref="EZT16:EZU16"/>
    <mergeCell ref="EZV16:EZX16"/>
    <mergeCell ref="EZY16:EZZ16"/>
    <mergeCell ref="FAA16:FAC16"/>
    <mergeCell ref="FAD16:FAE16"/>
    <mergeCell ref="FAF16:FAH16"/>
    <mergeCell ref="FAI16:FAJ16"/>
    <mergeCell ref="FCD16:FCF16"/>
    <mergeCell ref="FCG16:FCH16"/>
    <mergeCell ref="FCI16:FCK16"/>
    <mergeCell ref="FCL16:FCM16"/>
    <mergeCell ref="FCN16:FCP16"/>
    <mergeCell ref="FCQ16:FCR16"/>
    <mergeCell ref="FCS16:FCU16"/>
    <mergeCell ref="FCV16:FCW16"/>
    <mergeCell ref="FCX16:FCZ16"/>
    <mergeCell ref="FBH16:FBI16"/>
    <mergeCell ref="FBJ16:FBL16"/>
    <mergeCell ref="FBM16:FBN16"/>
    <mergeCell ref="FBO16:FBQ16"/>
    <mergeCell ref="FBR16:FBS16"/>
    <mergeCell ref="FBT16:FBV16"/>
    <mergeCell ref="FBW16:FBX16"/>
    <mergeCell ref="FBY16:FCA16"/>
    <mergeCell ref="FCB16:FCC16"/>
    <mergeCell ref="FDW16:FDY16"/>
    <mergeCell ref="FDZ16:FEA16"/>
    <mergeCell ref="FEB16:FED16"/>
    <mergeCell ref="FEE16:FEF16"/>
    <mergeCell ref="FEG16:FEI16"/>
    <mergeCell ref="FEJ16:FEK16"/>
    <mergeCell ref="FEL16:FEN16"/>
    <mergeCell ref="FEO16:FEP16"/>
    <mergeCell ref="FEQ16:FES16"/>
    <mergeCell ref="FDA16:FDB16"/>
    <mergeCell ref="FDC16:FDE16"/>
    <mergeCell ref="FDF16:FDG16"/>
    <mergeCell ref="FDH16:FDJ16"/>
    <mergeCell ref="FDK16:FDL16"/>
    <mergeCell ref="FDM16:FDO16"/>
    <mergeCell ref="FDP16:FDQ16"/>
    <mergeCell ref="FDR16:FDT16"/>
    <mergeCell ref="FDU16:FDV16"/>
    <mergeCell ref="FFP16:FFR16"/>
    <mergeCell ref="FFS16:FFT16"/>
    <mergeCell ref="FFU16:FFW16"/>
    <mergeCell ref="FFX16:FFY16"/>
    <mergeCell ref="FFZ16:FGB16"/>
    <mergeCell ref="FGC16:FGD16"/>
    <mergeCell ref="FGE16:FGG16"/>
    <mergeCell ref="FGH16:FGI16"/>
    <mergeCell ref="FGJ16:FGL16"/>
    <mergeCell ref="FET16:FEU16"/>
    <mergeCell ref="FEV16:FEX16"/>
    <mergeCell ref="FEY16:FEZ16"/>
    <mergeCell ref="FFA16:FFC16"/>
    <mergeCell ref="FFD16:FFE16"/>
    <mergeCell ref="FFF16:FFH16"/>
    <mergeCell ref="FFI16:FFJ16"/>
    <mergeCell ref="FFK16:FFM16"/>
    <mergeCell ref="FFN16:FFO16"/>
    <mergeCell ref="FHI16:FHK16"/>
    <mergeCell ref="FHL16:FHM16"/>
    <mergeCell ref="FHN16:FHP16"/>
    <mergeCell ref="FHQ16:FHR16"/>
    <mergeCell ref="FHS16:FHU16"/>
    <mergeCell ref="FHV16:FHW16"/>
    <mergeCell ref="FHX16:FHZ16"/>
    <mergeCell ref="FIA16:FIB16"/>
    <mergeCell ref="FIC16:FIE16"/>
    <mergeCell ref="FGM16:FGN16"/>
    <mergeCell ref="FGO16:FGQ16"/>
    <mergeCell ref="FGR16:FGS16"/>
    <mergeCell ref="FGT16:FGV16"/>
    <mergeCell ref="FGW16:FGX16"/>
    <mergeCell ref="FGY16:FHA16"/>
    <mergeCell ref="FHB16:FHC16"/>
    <mergeCell ref="FHD16:FHF16"/>
    <mergeCell ref="FHG16:FHH16"/>
    <mergeCell ref="FJB16:FJD16"/>
    <mergeCell ref="FJE16:FJF16"/>
    <mergeCell ref="FJG16:FJI16"/>
    <mergeCell ref="FJJ16:FJK16"/>
    <mergeCell ref="FJL16:FJN16"/>
    <mergeCell ref="FJO16:FJP16"/>
    <mergeCell ref="FJQ16:FJS16"/>
    <mergeCell ref="FJT16:FJU16"/>
    <mergeCell ref="FJV16:FJX16"/>
    <mergeCell ref="FIF16:FIG16"/>
    <mergeCell ref="FIH16:FIJ16"/>
    <mergeCell ref="FIK16:FIL16"/>
    <mergeCell ref="FIM16:FIO16"/>
    <mergeCell ref="FIP16:FIQ16"/>
    <mergeCell ref="FIR16:FIT16"/>
    <mergeCell ref="FIU16:FIV16"/>
    <mergeCell ref="FIW16:FIY16"/>
    <mergeCell ref="FIZ16:FJA16"/>
    <mergeCell ref="FKU16:FKW16"/>
    <mergeCell ref="FKX16:FKY16"/>
    <mergeCell ref="FKZ16:FLB16"/>
    <mergeCell ref="FLC16:FLD16"/>
    <mergeCell ref="FLE16:FLG16"/>
    <mergeCell ref="FLH16:FLI16"/>
    <mergeCell ref="FLJ16:FLL16"/>
    <mergeCell ref="FLM16:FLN16"/>
    <mergeCell ref="FLO16:FLQ16"/>
    <mergeCell ref="FJY16:FJZ16"/>
    <mergeCell ref="FKA16:FKC16"/>
    <mergeCell ref="FKD16:FKE16"/>
    <mergeCell ref="FKF16:FKH16"/>
    <mergeCell ref="FKI16:FKJ16"/>
    <mergeCell ref="FKK16:FKM16"/>
    <mergeCell ref="FKN16:FKO16"/>
    <mergeCell ref="FKP16:FKR16"/>
    <mergeCell ref="FKS16:FKT16"/>
    <mergeCell ref="FMN16:FMP16"/>
    <mergeCell ref="FMQ16:FMR16"/>
    <mergeCell ref="FMS16:FMU16"/>
    <mergeCell ref="FMV16:FMW16"/>
    <mergeCell ref="FMX16:FMZ16"/>
    <mergeCell ref="FNA16:FNB16"/>
    <mergeCell ref="FNC16:FNE16"/>
    <mergeCell ref="FNF16:FNG16"/>
    <mergeCell ref="FNH16:FNJ16"/>
    <mergeCell ref="FLR16:FLS16"/>
    <mergeCell ref="FLT16:FLV16"/>
    <mergeCell ref="FLW16:FLX16"/>
    <mergeCell ref="FLY16:FMA16"/>
    <mergeCell ref="FMB16:FMC16"/>
    <mergeCell ref="FMD16:FMF16"/>
    <mergeCell ref="FMG16:FMH16"/>
    <mergeCell ref="FMI16:FMK16"/>
    <mergeCell ref="FML16:FMM16"/>
    <mergeCell ref="FOG16:FOI16"/>
    <mergeCell ref="FOJ16:FOK16"/>
    <mergeCell ref="FOL16:FON16"/>
    <mergeCell ref="FOO16:FOP16"/>
    <mergeCell ref="FOQ16:FOS16"/>
    <mergeCell ref="FOT16:FOU16"/>
    <mergeCell ref="FOV16:FOX16"/>
    <mergeCell ref="FOY16:FOZ16"/>
    <mergeCell ref="FPA16:FPC16"/>
    <mergeCell ref="FNK16:FNL16"/>
    <mergeCell ref="FNM16:FNO16"/>
    <mergeCell ref="FNP16:FNQ16"/>
    <mergeCell ref="FNR16:FNT16"/>
    <mergeCell ref="FNU16:FNV16"/>
    <mergeCell ref="FNW16:FNY16"/>
    <mergeCell ref="FNZ16:FOA16"/>
    <mergeCell ref="FOB16:FOD16"/>
    <mergeCell ref="FOE16:FOF16"/>
    <mergeCell ref="FPZ16:FQB16"/>
    <mergeCell ref="FQC16:FQD16"/>
    <mergeCell ref="FQE16:FQG16"/>
    <mergeCell ref="FQH16:FQI16"/>
    <mergeCell ref="FQJ16:FQL16"/>
    <mergeCell ref="FQM16:FQN16"/>
    <mergeCell ref="FQO16:FQQ16"/>
    <mergeCell ref="FQR16:FQS16"/>
    <mergeCell ref="FQT16:FQV16"/>
    <mergeCell ref="FPD16:FPE16"/>
    <mergeCell ref="FPF16:FPH16"/>
    <mergeCell ref="FPI16:FPJ16"/>
    <mergeCell ref="FPK16:FPM16"/>
    <mergeCell ref="FPN16:FPO16"/>
    <mergeCell ref="FPP16:FPR16"/>
    <mergeCell ref="FPS16:FPT16"/>
    <mergeCell ref="FPU16:FPW16"/>
    <mergeCell ref="FPX16:FPY16"/>
    <mergeCell ref="FRS16:FRU16"/>
    <mergeCell ref="FRV16:FRW16"/>
    <mergeCell ref="FRX16:FRZ16"/>
    <mergeCell ref="FSA16:FSB16"/>
    <mergeCell ref="FSC16:FSE16"/>
    <mergeCell ref="FSF16:FSG16"/>
    <mergeCell ref="FSH16:FSJ16"/>
    <mergeCell ref="FSK16:FSL16"/>
    <mergeCell ref="FSM16:FSO16"/>
    <mergeCell ref="FQW16:FQX16"/>
    <mergeCell ref="FQY16:FRA16"/>
    <mergeCell ref="FRB16:FRC16"/>
    <mergeCell ref="FRD16:FRF16"/>
    <mergeCell ref="FRG16:FRH16"/>
    <mergeCell ref="FRI16:FRK16"/>
    <mergeCell ref="FRL16:FRM16"/>
    <mergeCell ref="FRN16:FRP16"/>
    <mergeCell ref="FRQ16:FRR16"/>
    <mergeCell ref="FTL16:FTN16"/>
    <mergeCell ref="FTO16:FTP16"/>
    <mergeCell ref="FTQ16:FTS16"/>
    <mergeCell ref="FTT16:FTU16"/>
    <mergeCell ref="FTV16:FTX16"/>
    <mergeCell ref="FTY16:FTZ16"/>
    <mergeCell ref="FUA16:FUC16"/>
    <mergeCell ref="FUD16:FUE16"/>
    <mergeCell ref="FUF16:FUH16"/>
    <mergeCell ref="FSP16:FSQ16"/>
    <mergeCell ref="FSR16:FST16"/>
    <mergeCell ref="FSU16:FSV16"/>
    <mergeCell ref="FSW16:FSY16"/>
    <mergeCell ref="FSZ16:FTA16"/>
    <mergeCell ref="FTB16:FTD16"/>
    <mergeCell ref="FTE16:FTF16"/>
    <mergeCell ref="FTG16:FTI16"/>
    <mergeCell ref="FTJ16:FTK16"/>
    <mergeCell ref="FVE16:FVG16"/>
    <mergeCell ref="FVH16:FVI16"/>
    <mergeCell ref="FVJ16:FVL16"/>
    <mergeCell ref="FVM16:FVN16"/>
    <mergeCell ref="FVO16:FVQ16"/>
    <mergeCell ref="FVR16:FVS16"/>
    <mergeCell ref="FVT16:FVV16"/>
    <mergeCell ref="FVW16:FVX16"/>
    <mergeCell ref="FVY16:FWA16"/>
    <mergeCell ref="FUI16:FUJ16"/>
    <mergeCell ref="FUK16:FUM16"/>
    <mergeCell ref="FUN16:FUO16"/>
    <mergeCell ref="FUP16:FUR16"/>
    <mergeCell ref="FUS16:FUT16"/>
    <mergeCell ref="FUU16:FUW16"/>
    <mergeCell ref="FUX16:FUY16"/>
    <mergeCell ref="FUZ16:FVB16"/>
    <mergeCell ref="FVC16:FVD16"/>
    <mergeCell ref="FWX16:FWZ16"/>
    <mergeCell ref="FXA16:FXB16"/>
    <mergeCell ref="FXC16:FXE16"/>
    <mergeCell ref="FXF16:FXG16"/>
    <mergeCell ref="FXH16:FXJ16"/>
    <mergeCell ref="FXK16:FXL16"/>
    <mergeCell ref="FXM16:FXO16"/>
    <mergeCell ref="FXP16:FXQ16"/>
    <mergeCell ref="FXR16:FXT16"/>
    <mergeCell ref="FWB16:FWC16"/>
    <mergeCell ref="FWD16:FWF16"/>
    <mergeCell ref="FWG16:FWH16"/>
    <mergeCell ref="FWI16:FWK16"/>
    <mergeCell ref="FWL16:FWM16"/>
    <mergeCell ref="FWN16:FWP16"/>
    <mergeCell ref="FWQ16:FWR16"/>
    <mergeCell ref="FWS16:FWU16"/>
    <mergeCell ref="FWV16:FWW16"/>
    <mergeCell ref="FYQ16:FYS16"/>
    <mergeCell ref="FYT16:FYU16"/>
    <mergeCell ref="FYV16:FYX16"/>
    <mergeCell ref="FYY16:FYZ16"/>
    <mergeCell ref="FZA16:FZC16"/>
    <mergeCell ref="FZD16:FZE16"/>
    <mergeCell ref="FZF16:FZH16"/>
    <mergeCell ref="FZI16:FZJ16"/>
    <mergeCell ref="FZK16:FZM16"/>
    <mergeCell ref="FXU16:FXV16"/>
    <mergeCell ref="FXW16:FXY16"/>
    <mergeCell ref="FXZ16:FYA16"/>
    <mergeCell ref="FYB16:FYD16"/>
    <mergeCell ref="FYE16:FYF16"/>
    <mergeCell ref="FYG16:FYI16"/>
    <mergeCell ref="FYJ16:FYK16"/>
    <mergeCell ref="FYL16:FYN16"/>
    <mergeCell ref="FYO16:FYP16"/>
    <mergeCell ref="GAJ16:GAL16"/>
    <mergeCell ref="GAM16:GAN16"/>
    <mergeCell ref="GAO16:GAQ16"/>
    <mergeCell ref="GAR16:GAS16"/>
    <mergeCell ref="GAT16:GAV16"/>
    <mergeCell ref="GAW16:GAX16"/>
    <mergeCell ref="GAY16:GBA16"/>
    <mergeCell ref="GBB16:GBC16"/>
    <mergeCell ref="GBD16:GBF16"/>
    <mergeCell ref="FZN16:FZO16"/>
    <mergeCell ref="FZP16:FZR16"/>
    <mergeCell ref="FZS16:FZT16"/>
    <mergeCell ref="FZU16:FZW16"/>
    <mergeCell ref="FZX16:FZY16"/>
    <mergeCell ref="FZZ16:GAB16"/>
    <mergeCell ref="GAC16:GAD16"/>
    <mergeCell ref="GAE16:GAG16"/>
    <mergeCell ref="GAH16:GAI16"/>
    <mergeCell ref="GCC16:GCE16"/>
    <mergeCell ref="GCF16:GCG16"/>
    <mergeCell ref="GCH16:GCJ16"/>
    <mergeCell ref="GCK16:GCL16"/>
    <mergeCell ref="GCM16:GCO16"/>
    <mergeCell ref="GCP16:GCQ16"/>
    <mergeCell ref="GCR16:GCT16"/>
    <mergeCell ref="GCU16:GCV16"/>
    <mergeCell ref="GCW16:GCY16"/>
    <mergeCell ref="GBG16:GBH16"/>
    <mergeCell ref="GBI16:GBK16"/>
    <mergeCell ref="GBL16:GBM16"/>
    <mergeCell ref="GBN16:GBP16"/>
    <mergeCell ref="GBQ16:GBR16"/>
    <mergeCell ref="GBS16:GBU16"/>
    <mergeCell ref="GBV16:GBW16"/>
    <mergeCell ref="GBX16:GBZ16"/>
    <mergeCell ref="GCA16:GCB16"/>
    <mergeCell ref="GDV16:GDX16"/>
    <mergeCell ref="GDY16:GDZ16"/>
    <mergeCell ref="GEA16:GEC16"/>
    <mergeCell ref="GED16:GEE16"/>
    <mergeCell ref="GEF16:GEH16"/>
    <mergeCell ref="GEI16:GEJ16"/>
    <mergeCell ref="GEK16:GEM16"/>
    <mergeCell ref="GEN16:GEO16"/>
    <mergeCell ref="GEP16:GER16"/>
    <mergeCell ref="GCZ16:GDA16"/>
    <mergeCell ref="GDB16:GDD16"/>
    <mergeCell ref="GDE16:GDF16"/>
    <mergeCell ref="GDG16:GDI16"/>
    <mergeCell ref="GDJ16:GDK16"/>
    <mergeCell ref="GDL16:GDN16"/>
    <mergeCell ref="GDO16:GDP16"/>
    <mergeCell ref="GDQ16:GDS16"/>
    <mergeCell ref="GDT16:GDU16"/>
    <mergeCell ref="GFO16:GFQ16"/>
    <mergeCell ref="GFR16:GFS16"/>
    <mergeCell ref="GFT16:GFV16"/>
    <mergeCell ref="GFW16:GFX16"/>
    <mergeCell ref="GFY16:GGA16"/>
    <mergeCell ref="GGB16:GGC16"/>
    <mergeCell ref="GGD16:GGF16"/>
    <mergeCell ref="GGG16:GGH16"/>
    <mergeCell ref="GGI16:GGK16"/>
    <mergeCell ref="GES16:GET16"/>
    <mergeCell ref="GEU16:GEW16"/>
    <mergeCell ref="GEX16:GEY16"/>
    <mergeCell ref="GEZ16:GFB16"/>
    <mergeCell ref="GFC16:GFD16"/>
    <mergeCell ref="GFE16:GFG16"/>
    <mergeCell ref="GFH16:GFI16"/>
    <mergeCell ref="GFJ16:GFL16"/>
    <mergeCell ref="GFM16:GFN16"/>
    <mergeCell ref="GHH16:GHJ16"/>
    <mergeCell ref="GHK16:GHL16"/>
    <mergeCell ref="GHM16:GHO16"/>
    <mergeCell ref="GHP16:GHQ16"/>
    <mergeCell ref="GHR16:GHT16"/>
    <mergeCell ref="GHU16:GHV16"/>
    <mergeCell ref="GHW16:GHY16"/>
    <mergeCell ref="GHZ16:GIA16"/>
    <mergeCell ref="GIB16:GID16"/>
    <mergeCell ref="GGL16:GGM16"/>
    <mergeCell ref="GGN16:GGP16"/>
    <mergeCell ref="GGQ16:GGR16"/>
    <mergeCell ref="GGS16:GGU16"/>
    <mergeCell ref="GGV16:GGW16"/>
    <mergeCell ref="GGX16:GGZ16"/>
    <mergeCell ref="GHA16:GHB16"/>
    <mergeCell ref="GHC16:GHE16"/>
    <mergeCell ref="GHF16:GHG16"/>
    <mergeCell ref="GJA16:GJC16"/>
    <mergeCell ref="GJD16:GJE16"/>
    <mergeCell ref="GJF16:GJH16"/>
    <mergeCell ref="GJI16:GJJ16"/>
    <mergeCell ref="GJK16:GJM16"/>
    <mergeCell ref="GJN16:GJO16"/>
    <mergeCell ref="GJP16:GJR16"/>
    <mergeCell ref="GJS16:GJT16"/>
    <mergeCell ref="GJU16:GJW16"/>
    <mergeCell ref="GIE16:GIF16"/>
    <mergeCell ref="GIG16:GII16"/>
    <mergeCell ref="GIJ16:GIK16"/>
    <mergeCell ref="GIL16:GIN16"/>
    <mergeCell ref="GIO16:GIP16"/>
    <mergeCell ref="GIQ16:GIS16"/>
    <mergeCell ref="GIT16:GIU16"/>
    <mergeCell ref="GIV16:GIX16"/>
    <mergeCell ref="GIY16:GIZ16"/>
    <mergeCell ref="GKT16:GKV16"/>
    <mergeCell ref="GKW16:GKX16"/>
    <mergeCell ref="GKY16:GLA16"/>
    <mergeCell ref="GLB16:GLC16"/>
    <mergeCell ref="GLD16:GLF16"/>
    <mergeCell ref="GLG16:GLH16"/>
    <mergeCell ref="GLI16:GLK16"/>
    <mergeCell ref="GLL16:GLM16"/>
    <mergeCell ref="GLN16:GLP16"/>
    <mergeCell ref="GJX16:GJY16"/>
    <mergeCell ref="GJZ16:GKB16"/>
    <mergeCell ref="GKC16:GKD16"/>
    <mergeCell ref="GKE16:GKG16"/>
    <mergeCell ref="GKH16:GKI16"/>
    <mergeCell ref="GKJ16:GKL16"/>
    <mergeCell ref="GKM16:GKN16"/>
    <mergeCell ref="GKO16:GKQ16"/>
    <mergeCell ref="GKR16:GKS16"/>
    <mergeCell ref="GMM16:GMO16"/>
    <mergeCell ref="GMP16:GMQ16"/>
    <mergeCell ref="GMR16:GMT16"/>
    <mergeCell ref="GMU16:GMV16"/>
    <mergeCell ref="GMW16:GMY16"/>
    <mergeCell ref="GMZ16:GNA16"/>
    <mergeCell ref="GNB16:GND16"/>
    <mergeCell ref="GNE16:GNF16"/>
    <mergeCell ref="GNG16:GNI16"/>
    <mergeCell ref="GLQ16:GLR16"/>
    <mergeCell ref="GLS16:GLU16"/>
    <mergeCell ref="GLV16:GLW16"/>
    <mergeCell ref="GLX16:GLZ16"/>
    <mergeCell ref="GMA16:GMB16"/>
    <mergeCell ref="GMC16:GME16"/>
    <mergeCell ref="GMF16:GMG16"/>
    <mergeCell ref="GMH16:GMJ16"/>
    <mergeCell ref="GMK16:GML16"/>
    <mergeCell ref="GOF16:GOH16"/>
    <mergeCell ref="GOI16:GOJ16"/>
    <mergeCell ref="GOK16:GOM16"/>
    <mergeCell ref="GON16:GOO16"/>
    <mergeCell ref="GOP16:GOR16"/>
    <mergeCell ref="GOS16:GOT16"/>
    <mergeCell ref="GOU16:GOW16"/>
    <mergeCell ref="GOX16:GOY16"/>
    <mergeCell ref="GOZ16:GPB16"/>
    <mergeCell ref="GNJ16:GNK16"/>
    <mergeCell ref="GNL16:GNN16"/>
    <mergeCell ref="GNO16:GNP16"/>
    <mergeCell ref="GNQ16:GNS16"/>
    <mergeCell ref="GNT16:GNU16"/>
    <mergeCell ref="GNV16:GNX16"/>
    <mergeCell ref="GNY16:GNZ16"/>
    <mergeCell ref="GOA16:GOC16"/>
    <mergeCell ref="GOD16:GOE16"/>
    <mergeCell ref="GPY16:GQA16"/>
    <mergeCell ref="GQB16:GQC16"/>
    <mergeCell ref="GQD16:GQF16"/>
    <mergeCell ref="GQG16:GQH16"/>
    <mergeCell ref="GQI16:GQK16"/>
    <mergeCell ref="GQL16:GQM16"/>
    <mergeCell ref="GQN16:GQP16"/>
    <mergeCell ref="GQQ16:GQR16"/>
    <mergeCell ref="GQS16:GQU16"/>
    <mergeCell ref="GPC16:GPD16"/>
    <mergeCell ref="GPE16:GPG16"/>
    <mergeCell ref="GPH16:GPI16"/>
    <mergeCell ref="GPJ16:GPL16"/>
    <mergeCell ref="GPM16:GPN16"/>
    <mergeCell ref="GPO16:GPQ16"/>
    <mergeCell ref="GPR16:GPS16"/>
    <mergeCell ref="GPT16:GPV16"/>
    <mergeCell ref="GPW16:GPX16"/>
    <mergeCell ref="GRR16:GRT16"/>
    <mergeCell ref="GRU16:GRV16"/>
    <mergeCell ref="GRW16:GRY16"/>
    <mergeCell ref="GRZ16:GSA16"/>
    <mergeCell ref="GSB16:GSD16"/>
    <mergeCell ref="GSE16:GSF16"/>
    <mergeCell ref="GSG16:GSI16"/>
    <mergeCell ref="GSJ16:GSK16"/>
    <mergeCell ref="GSL16:GSN16"/>
    <mergeCell ref="GQV16:GQW16"/>
    <mergeCell ref="GQX16:GQZ16"/>
    <mergeCell ref="GRA16:GRB16"/>
    <mergeCell ref="GRC16:GRE16"/>
    <mergeCell ref="GRF16:GRG16"/>
    <mergeCell ref="GRH16:GRJ16"/>
    <mergeCell ref="GRK16:GRL16"/>
    <mergeCell ref="GRM16:GRO16"/>
    <mergeCell ref="GRP16:GRQ16"/>
    <mergeCell ref="GTK16:GTM16"/>
    <mergeCell ref="GTN16:GTO16"/>
    <mergeCell ref="GTP16:GTR16"/>
    <mergeCell ref="GTS16:GTT16"/>
    <mergeCell ref="GTU16:GTW16"/>
    <mergeCell ref="GTX16:GTY16"/>
    <mergeCell ref="GTZ16:GUB16"/>
    <mergeCell ref="GUC16:GUD16"/>
    <mergeCell ref="GUE16:GUG16"/>
    <mergeCell ref="GSO16:GSP16"/>
    <mergeCell ref="GSQ16:GSS16"/>
    <mergeCell ref="GST16:GSU16"/>
    <mergeCell ref="GSV16:GSX16"/>
    <mergeCell ref="GSY16:GSZ16"/>
    <mergeCell ref="GTA16:GTC16"/>
    <mergeCell ref="GTD16:GTE16"/>
    <mergeCell ref="GTF16:GTH16"/>
    <mergeCell ref="GTI16:GTJ16"/>
    <mergeCell ref="GVD16:GVF16"/>
    <mergeCell ref="GVG16:GVH16"/>
    <mergeCell ref="GVI16:GVK16"/>
    <mergeCell ref="GVL16:GVM16"/>
    <mergeCell ref="GVN16:GVP16"/>
    <mergeCell ref="GVQ16:GVR16"/>
    <mergeCell ref="GVS16:GVU16"/>
    <mergeCell ref="GVV16:GVW16"/>
    <mergeCell ref="GVX16:GVZ16"/>
    <mergeCell ref="GUH16:GUI16"/>
    <mergeCell ref="GUJ16:GUL16"/>
    <mergeCell ref="GUM16:GUN16"/>
    <mergeCell ref="GUO16:GUQ16"/>
    <mergeCell ref="GUR16:GUS16"/>
    <mergeCell ref="GUT16:GUV16"/>
    <mergeCell ref="GUW16:GUX16"/>
    <mergeCell ref="GUY16:GVA16"/>
    <mergeCell ref="GVB16:GVC16"/>
    <mergeCell ref="GWW16:GWY16"/>
    <mergeCell ref="GWZ16:GXA16"/>
    <mergeCell ref="GXB16:GXD16"/>
    <mergeCell ref="GXE16:GXF16"/>
    <mergeCell ref="GXG16:GXI16"/>
    <mergeCell ref="GXJ16:GXK16"/>
    <mergeCell ref="GXL16:GXN16"/>
    <mergeCell ref="GXO16:GXP16"/>
    <mergeCell ref="GXQ16:GXS16"/>
    <mergeCell ref="GWA16:GWB16"/>
    <mergeCell ref="GWC16:GWE16"/>
    <mergeCell ref="GWF16:GWG16"/>
    <mergeCell ref="GWH16:GWJ16"/>
    <mergeCell ref="GWK16:GWL16"/>
    <mergeCell ref="GWM16:GWO16"/>
    <mergeCell ref="GWP16:GWQ16"/>
    <mergeCell ref="GWR16:GWT16"/>
    <mergeCell ref="GWU16:GWV16"/>
    <mergeCell ref="GYP16:GYR16"/>
    <mergeCell ref="GYS16:GYT16"/>
    <mergeCell ref="GYU16:GYW16"/>
    <mergeCell ref="GYX16:GYY16"/>
    <mergeCell ref="GYZ16:GZB16"/>
    <mergeCell ref="GZC16:GZD16"/>
    <mergeCell ref="GZE16:GZG16"/>
    <mergeCell ref="GZH16:GZI16"/>
    <mergeCell ref="GZJ16:GZL16"/>
    <mergeCell ref="GXT16:GXU16"/>
    <mergeCell ref="GXV16:GXX16"/>
    <mergeCell ref="GXY16:GXZ16"/>
    <mergeCell ref="GYA16:GYC16"/>
    <mergeCell ref="GYD16:GYE16"/>
    <mergeCell ref="GYF16:GYH16"/>
    <mergeCell ref="GYI16:GYJ16"/>
    <mergeCell ref="GYK16:GYM16"/>
    <mergeCell ref="GYN16:GYO16"/>
    <mergeCell ref="HAI16:HAK16"/>
    <mergeCell ref="HAL16:HAM16"/>
    <mergeCell ref="HAN16:HAP16"/>
    <mergeCell ref="HAQ16:HAR16"/>
    <mergeCell ref="HAS16:HAU16"/>
    <mergeCell ref="HAV16:HAW16"/>
    <mergeCell ref="HAX16:HAZ16"/>
    <mergeCell ref="HBA16:HBB16"/>
    <mergeCell ref="HBC16:HBE16"/>
    <mergeCell ref="GZM16:GZN16"/>
    <mergeCell ref="GZO16:GZQ16"/>
    <mergeCell ref="GZR16:GZS16"/>
    <mergeCell ref="GZT16:GZV16"/>
    <mergeCell ref="GZW16:GZX16"/>
    <mergeCell ref="GZY16:HAA16"/>
    <mergeCell ref="HAB16:HAC16"/>
    <mergeCell ref="HAD16:HAF16"/>
    <mergeCell ref="HAG16:HAH16"/>
    <mergeCell ref="HCB16:HCD16"/>
    <mergeCell ref="HCE16:HCF16"/>
    <mergeCell ref="HCG16:HCI16"/>
    <mergeCell ref="HCJ16:HCK16"/>
    <mergeCell ref="HCL16:HCN16"/>
    <mergeCell ref="HCO16:HCP16"/>
    <mergeCell ref="HCQ16:HCS16"/>
    <mergeCell ref="HCT16:HCU16"/>
    <mergeCell ref="HCV16:HCX16"/>
    <mergeCell ref="HBF16:HBG16"/>
    <mergeCell ref="HBH16:HBJ16"/>
    <mergeCell ref="HBK16:HBL16"/>
    <mergeCell ref="HBM16:HBO16"/>
    <mergeCell ref="HBP16:HBQ16"/>
    <mergeCell ref="HBR16:HBT16"/>
    <mergeCell ref="HBU16:HBV16"/>
    <mergeCell ref="HBW16:HBY16"/>
    <mergeCell ref="HBZ16:HCA16"/>
    <mergeCell ref="HDU16:HDW16"/>
    <mergeCell ref="HDX16:HDY16"/>
    <mergeCell ref="HDZ16:HEB16"/>
    <mergeCell ref="HEC16:HED16"/>
    <mergeCell ref="HEE16:HEG16"/>
    <mergeCell ref="HEH16:HEI16"/>
    <mergeCell ref="HEJ16:HEL16"/>
    <mergeCell ref="HEM16:HEN16"/>
    <mergeCell ref="HEO16:HEQ16"/>
    <mergeCell ref="HCY16:HCZ16"/>
    <mergeCell ref="HDA16:HDC16"/>
    <mergeCell ref="HDD16:HDE16"/>
    <mergeCell ref="HDF16:HDH16"/>
    <mergeCell ref="HDI16:HDJ16"/>
    <mergeCell ref="HDK16:HDM16"/>
    <mergeCell ref="HDN16:HDO16"/>
    <mergeCell ref="HDP16:HDR16"/>
    <mergeCell ref="HDS16:HDT16"/>
    <mergeCell ref="HFN16:HFP16"/>
    <mergeCell ref="HFQ16:HFR16"/>
    <mergeCell ref="HFS16:HFU16"/>
    <mergeCell ref="HFV16:HFW16"/>
    <mergeCell ref="HFX16:HFZ16"/>
    <mergeCell ref="HGA16:HGB16"/>
    <mergeCell ref="HGC16:HGE16"/>
    <mergeCell ref="HGF16:HGG16"/>
    <mergeCell ref="HGH16:HGJ16"/>
    <mergeCell ref="HER16:HES16"/>
    <mergeCell ref="HET16:HEV16"/>
    <mergeCell ref="HEW16:HEX16"/>
    <mergeCell ref="HEY16:HFA16"/>
    <mergeCell ref="HFB16:HFC16"/>
    <mergeCell ref="HFD16:HFF16"/>
    <mergeCell ref="HFG16:HFH16"/>
    <mergeCell ref="HFI16:HFK16"/>
    <mergeCell ref="HFL16:HFM16"/>
    <mergeCell ref="HHG16:HHI16"/>
    <mergeCell ref="HHJ16:HHK16"/>
    <mergeCell ref="HHL16:HHN16"/>
    <mergeCell ref="HHO16:HHP16"/>
    <mergeCell ref="HHQ16:HHS16"/>
    <mergeCell ref="HHT16:HHU16"/>
    <mergeCell ref="HHV16:HHX16"/>
    <mergeCell ref="HHY16:HHZ16"/>
    <mergeCell ref="HIA16:HIC16"/>
    <mergeCell ref="HGK16:HGL16"/>
    <mergeCell ref="HGM16:HGO16"/>
    <mergeCell ref="HGP16:HGQ16"/>
    <mergeCell ref="HGR16:HGT16"/>
    <mergeCell ref="HGU16:HGV16"/>
    <mergeCell ref="HGW16:HGY16"/>
    <mergeCell ref="HGZ16:HHA16"/>
    <mergeCell ref="HHB16:HHD16"/>
    <mergeCell ref="HHE16:HHF16"/>
    <mergeCell ref="HIZ16:HJB16"/>
    <mergeCell ref="HJC16:HJD16"/>
    <mergeCell ref="HJE16:HJG16"/>
    <mergeCell ref="HJH16:HJI16"/>
    <mergeCell ref="HJJ16:HJL16"/>
    <mergeCell ref="HJM16:HJN16"/>
    <mergeCell ref="HJO16:HJQ16"/>
    <mergeCell ref="HJR16:HJS16"/>
    <mergeCell ref="HJT16:HJV16"/>
    <mergeCell ref="HID16:HIE16"/>
    <mergeCell ref="HIF16:HIH16"/>
    <mergeCell ref="HII16:HIJ16"/>
    <mergeCell ref="HIK16:HIM16"/>
    <mergeCell ref="HIN16:HIO16"/>
    <mergeCell ref="HIP16:HIR16"/>
    <mergeCell ref="HIS16:HIT16"/>
    <mergeCell ref="HIU16:HIW16"/>
    <mergeCell ref="HIX16:HIY16"/>
    <mergeCell ref="HKS16:HKU16"/>
    <mergeCell ref="HKV16:HKW16"/>
    <mergeCell ref="HKX16:HKZ16"/>
    <mergeCell ref="HLA16:HLB16"/>
    <mergeCell ref="HLC16:HLE16"/>
    <mergeCell ref="HLF16:HLG16"/>
    <mergeCell ref="HLH16:HLJ16"/>
    <mergeCell ref="HLK16:HLL16"/>
    <mergeCell ref="HLM16:HLO16"/>
    <mergeCell ref="HJW16:HJX16"/>
    <mergeCell ref="HJY16:HKA16"/>
    <mergeCell ref="HKB16:HKC16"/>
    <mergeCell ref="HKD16:HKF16"/>
    <mergeCell ref="HKG16:HKH16"/>
    <mergeCell ref="HKI16:HKK16"/>
    <mergeCell ref="HKL16:HKM16"/>
    <mergeCell ref="HKN16:HKP16"/>
    <mergeCell ref="HKQ16:HKR16"/>
    <mergeCell ref="HML16:HMN16"/>
    <mergeCell ref="HMO16:HMP16"/>
    <mergeCell ref="HMQ16:HMS16"/>
    <mergeCell ref="HMT16:HMU16"/>
    <mergeCell ref="HMV16:HMX16"/>
    <mergeCell ref="HMY16:HMZ16"/>
    <mergeCell ref="HNA16:HNC16"/>
    <mergeCell ref="HND16:HNE16"/>
    <mergeCell ref="HNF16:HNH16"/>
    <mergeCell ref="HLP16:HLQ16"/>
    <mergeCell ref="HLR16:HLT16"/>
    <mergeCell ref="HLU16:HLV16"/>
    <mergeCell ref="HLW16:HLY16"/>
    <mergeCell ref="HLZ16:HMA16"/>
    <mergeCell ref="HMB16:HMD16"/>
    <mergeCell ref="HME16:HMF16"/>
    <mergeCell ref="HMG16:HMI16"/>
    <mergeCell ref="HMJ16:HMK16"/>
    <mergeCell ref="HOE16:HOG16"/>
    <mergeCell ref="HOH16:HOI16"/>
    <mergeCell ref="HOJ16:HOL16"/>
    <mergeCell ref="HOM16:HON16"/>
    <mergeCell ref="HOO16:HOQ16"/>
    <mergeCell ref="HOR16:HOS16"/>
    <mergeCell ref="HOT16:HOV16"/>
    <mergeCell ref="HOW16:HOX16"/>
    <mergeCell ref="HOY16:HPA16"/>
    <mergeCell ref="HNI16:HNJ16"/>
    <mergeCell ref="HNK16:HNM16"/>
    <mergeCell ref="HNN16:HNO16"/>
    <mergeCell ref="HNP16:HNR16"/>
    <mergeCell ref="HNS16:HNT16"/>
    <mergeCell ref="HNU16:HNW16"/>
    <mergeCell ref="HNX16:HNY16"/>
    <mergeCell ref="HNZ16:HOB16"/>
    <mergeCell ref="HOC16:HOD16"/>
    <mergeCell ref="HPX16:HPZ16"/>
    <mergeCell ref="HQA16:HQB16"/>
    <mergeCell ref="HQC16:HQE16"/>
    <mergeCell ref="HQF16:HQG16"/>
    <mergeCell ref="HQH16:HQJ16"/>
    <mergeCell ref="HQK16:HQL16"/>
    <mergeCell ref="HQM16:HQO16"/>
    <mergeCell ref="HQP16:HQQ16"/>
    <mergeCell ref="HQR16:HQT16"/>
    <mergeCell ref="HPB16:HPC16"/>
    <mergeCell ref="HPD16:HPF16"/>
    <mergeCell ref="HPG16:HPH16"/>
    <mergeCell ref="HPI16:HPK16"/>
    <mergeCell ref="HPL16:HPM16"/>
    <mergeCell ref="HPN16:HPP16"/>
    <mergeCell ref="HPQ16:HPR16"/>
    <mergeCell ref="HPS16:HPU16"/>
    <mergeCell ref="HPV16:HPW16"/>
    <mergeCell ref="HRQ16:HRS16"/>
    <mergeCell ref="HRT16:HRU16"/>
    <mergeCell ref="HRV16:HRX16"/>
    <mergeCell ref="HRY16:HRZ16"/>
    <mergeCell ref="HSA16:HSC16"/>
    <mergeCell ref="HSD16:HSE16"/>
    <mergeCell ref="HSF16:HSH16"/>
    <mergeCell ref="HSI16:HSJ16"/>
    <mergeCell ref="HSK16:HSM16"/>
    <mergeCell ref="HQU16:HQV16"/>
    <mergeCell ref="HQW16:HQY16"/>
    <mergeCell ref="HQZ16:HRA16"/>
    <mergeCell ref="HRB16:HRD16"/>
    <mergeCell ref="HRE16:HRF16"/>
    <mergeCell ref="HRG16:HRI16"/>
    <mergeCell ref="HRJ16:HRK16"/>
    <mergeCell ref="HRL16:HRN16"/>
    <mergeCell ref="HRO16:HRP16"/>
    <mergeCell ref="HTJ16:HTL16"/>
    <mergeCell ref="HTM16:HTN16"/>
    <mergeCell ref="HTO16:HTQ16"/>
    <mergeCell ref="HTR16:HTS16"/>
    <mergeCell ref="HTT16:HTV16"/>
    <mergeCell ref="HTW16:HTX16"/>
    <mergeCell ref="HTY16:HUA16"/>
    <mergeCell ref="HUB16:HUC16"/>
    <mergeCell ref="HUD16:HUF16"/>
    <mergeCell ref="HSN16:HSO16"/>
    <mergeCell ref="HSP16:HSR16"/>
    <mergeCell ref="HSS16:HST16"/>
    <mergeCell ref="HSU16:HSW16"/>
    <mergeCell ref="HSX16:HSY16"/>
    <mergeCell ref="HSZ16:HTB16"/>
    <mergeCell ref="HTC16:HTD16"/>
    <mergeCell ref="HTE16:HTG16"/>
    <mergeCell ref="HTH16:HTI16"/>
    <mergeCell ref="HVC16:HVE16"/>
    <mergeCell ref="HVF16:HVG16"/>
    <mergeCell ref="HVH16:HVJ16"/>
    <mergeCell ref="HVK16:HVL16"/>
    <mergeCell ref="HVM16:HVO16"/>
    <mergeCell ref="HVP16:HVQ16"/>
    <mergeCell ref="HVR16:HVT16"/>
    <mergeCell ref="HVU16:HVV16"/>
    <mergeCell ref="HVW16:HVY16"/>
    <mergeCell ref="HUG16:HUH16"/>
    <mergeCell ref="HUI16:HUK16"/>
    <mergeCell ref="HUL16:HUM16"/>
    <mergeCell ref="HUN16:HUP16"/>
    <mergeCell ref="HUQ16:HUR16"/>
    <mergeCell ref="HUS16:HUU16"/>
    <mergeCell ref="HUV16:HUW16"/>
    <mergeCell ref="HUX16:HUZ16"/>
    <mergeCell ref="HVA16:HVB16"/>
    <mergeCell ref="HWV16:HWX16"/>
    <mergeCell ref="HWY16:HWZ16"/>
    <mergeCell ref="HXA16:HXC16"/>
    <mergeCell ref="HXD16:HXE16"/>
    <mergeCell ref="HXF16:HXH16"/>
    <mergeCell ref="HXI16:HXJ16"/>
    <mergeCell ref="HXK16:HXM16"/>
    <mergeCell ref="HXN16:HXO16"/>
    <mergeCell ref="HXP16:HXR16"/>
    <mergeCell ref="HVZ16:HWA16"/>
    <mergeCell ref="HWB16:HWD16"/>
    <mergeCell ref="HWE16:HWF16"/>
    <mergeCell ref="HWG16:HWI16"/>
    <mergeCell ref="HWJ16:HWK16"/>
    <mergeCell ref="HWL16:HWN16"/>
    <mergeCell ref="HWO16:HWP16"/>
    <mergeCell ref="HWQ16:HWS16"/>
    <mergeCell ref="HWT16:HWU16"/>
    <mergeCell ref="HYO16:HYQ16"/>
    <mergeCell ref="HYR16:HYS16"/>
    <mergeCell ref="HYT16:HYV16"/>
    <mergeCell ref="HYW16:HYX16"/>
    <mergeCell ref="HYY16:HZA16"/>
    <mergeCell ref="HZB16:HZC16"/>
    <mergeCell ref="HZD16:HZF16"/>
    <mergeCell ref="HZG16:HZH16"/>
    <mergeCell ref="HZI16:HZK16"/>
    <mergeCell ref="HXS16:HXT16"/>
    <mergeCell ref="HXU16:HXW16"/>
    <mergeCell ref="HXX16:HXY16"/>
    <mergeCell ref="HXZ16:HYB16"/>
    <mergeCell ref="HYC16:HYD16"/>
    <mergeCell ref="HYE16:HYG16"/>
    <mergeCell ref="HYH16:HYI16"/>
    <mergeCell ref="HYJ16:HYL16"/>
    <mergeCell ref="HYM16:HYN16"/>
    <mergeCell ref="IAH16:IAJ16"/>
    <mergeCell ref="IAK16:IAL16"/>
    <mergeCell ref="IAM16:IAO16"/>
    <mergeCell ref="IAP16:IAQ16"/>
    <mergeCell ref="IAR16:IAT16"/>
    <mergeCell ref="IAU16:IAV16"/>
    <mergeCell ref="IAW16:IAY16"/>
    <mergeCell ref="IAZ16:IBA16"/>
    <mergeCell ref="IBB16:IBD16"/>
    <mergeCell ref="HZL16:HZM16"/>
    <mergeCell ref="HZN16:HZP16"/>
    <mergeCell ref="HZQ16:HZR16"/>
    <mergeCell ref="HZS16:HZU16"/>
    <mergeCell ref="HZV16:HZW16"/>
    <mergeCell ref="HZX16:HZZ16"/>
    <mergeCell ref="IAA16:IAB16"/>
    <mergeCell ref="IAC16:IAE16"/>
    <mergeCell ref="IAF16:IAG16"/>
    <mergeCell ref="ICA16:ICC16"/>
    <mergeCell ref="ICD16:ICE16"/>
    <mergeCell ref="ICF16:ICH16"/>
    <mergeCell ref="ICI16:ICJ16"/>
    <mergeCell ref="ICK16:ICM16"/>
    <mergeCell ref="ICN16:ICO16"/>
    <mergeCell ref="ICP16:ICR16"/>
    <mergeCell ref="ICS16:ICT16"/>
    <mergeCell ref="ICU16:ICW16"/>
    <mergeCell ref="IBE16:IBF16"/>
    <mergeCell ref="IBG16:IBI16"/>
    <mergeCell ref="IBJ16:IBK16"/>
    <mergeCell ref="IBL16:IBN16"/>
    <mergeCell ref="IBO16:IBP16"/>
    <mergeCell ref="IBQ16:IBS16"/>
    <mergeCell ref="IBT16:IBU16"/>
    <mergeCell ref="IBV16:IBX16"/>
    <mergeCell ref="IBY16:IBZ16"/>
    <mergeCell ref="IDT16:IDV16"/>
    <mergeCell ref="IDW16:IDX16"/>
    <mergeCell ref="IDY16:IEA16"/>
    <mergeCell ref="IEB16:IEC16"/>
    <mergeCell ref="IED16:IEF16"/>
    <mergeCell ref="IEG16:IEH16"/>
    <mergeCell ref="IEI16:IEK16"/>
    <mergeCell ref="IEL16:IEM16"/>
    <mergeCell ref="IEN16:IEP16"/>
    <mergeCell ref="ICX16:ICY16"/>
    <mergeCell ref="ICZ16:IDB16"/>
    <mergeCell ref="IDC16:IDD16"/>
    <mergeCell ref="IDE16:IDG16"/>
    <mergeCell ref="IDH16:IDI16"/>
    <mergeCell ref="IDJ16:IDL16"/>
    <mergeCell ref="IDM16:IDN16"/>
    <mergeCell ref="IDO16:IDQ16"/>
    <mergeCell ref="IDR16:IDS16"/>
    <mergeCell ref="IFM16:IFO16"/>
    <mergeCell ref="IFP16:IFQ16"/>
    <mergeCell ref="IFR16:IFT16"/>
    <mergeCell ref="IFU16:IFV16"/>
    <mergeCell ref="IFW16:IFY16"/>
    <mergeCell ref="IFZ16:IGA16"/>
    <mergeCell ref="IGB16:IGD16"/>
    <mergeCell ref="IGE16:IGF16"/>
    <mergeCell ref="IGG16:IGI16"/>
    <mergeCell ref="IEQ16:IER16"/>
    <mergeCell ref="IES16:IEU16"/>
    <mergeCell ref="IEV16:IEW16"/>
    <mergeCell ref="IEX16:IEZ16"/>
    <mergeCell ref="IFA16:IFB16"/>
    <mergeCell ref="IFC16:IFE16"/>
    <mergeCell ref="IFF16:IFG16"/>
    <mergeCell ref="IFH16:IFJ16"/>
    <mergeCell ref="IFK16:IFL16"/>
    <mergeCell ref="IHF16:IHH16"/>
    <mergeCell ref="IHI16:IHJ16"/>
    <mergeCell ref="IHK16:IHM16"/>
    <mergeCell ref="IHN16:IHO16"/>
    <mergeCell ref="IHP16:IHR16"/>
    <mergeCell ref="IHS16:IHT16"/>
    <mergeCell ref="IHU16:IHW16"/>
    <mergeCell ref="IHX16:IHY16"/>
    <mergeCell ref="IHZ16:IIB16"/>
    <mergeCell ref="IGJ16:IGK16"/>
    <mergeCell ref="IGL16:IGN16"/>
    <mergeCell ref="IGO16:IGP16"/>
    <mergeCell ref="IGQ16:IGS16"/>
    <mergeCell ref="IGT16:IGU16"/>
    <mergeCell ref="IGV16:IGX16"/>
    <mergeCell ref="IGY16:IGZ16"/>
    <mergeCell ref="IHA16:IHC16"/>
    <mergeCell ref="IHD16:IHE16"/>
    <mergeCell ref="IIY16:IJA16"/>
    <mergeCell ref="IJB16:IJC16"/>
    <mergeCell ref="IJD16:IJF16"/>
    <mergeCell ref="IJG16:IJH16"/>
    <mergeCell ref="IJI16:IJK16"/>
    <mergeCell ref="IJL16:IJM16"/>
    <mergeCell ref="IJN16:IJP16"/>
    <mergeCell ref="IJQ16:IJR16"/>
    <mergeCell ref="IJS16:IJU16"/>
    <mergeCell ref="IIC16:IID16"/>
    <mergeCell ref="IIE16:IIG16"/>
    <mergeCell ref="IIH16:III16"/>
    <mergeCell ref="IIJ16:IIL16"/>
    <mergeCell ref="IIM16:IIN16"/>
    <mergeCell ref="IIO16:IIQ16"/>
    <mergeCell ref="IIR16:IIS16"/>
    <mergeCell ref="IIT16:IIV16"/>
    <mergeCell ref="IIW16:IIX16"/>
    <mergeCell ref="IKR16:IKT16"/>
    <mergeCell ref="IKU16:IKV16"/>
    <mergeCell ref="IKW16:IKY16"/>
    <mergeCell ref="IKZ16:ILA16"/>
    <mergeCell ref="ILB16:ILD16"/>
    <mergeCell ref="ILE16:ILF16"/>
    <mergeCell ref="ILG16:ILI16"/>
    <mergeCell ref="ILJ16:ILK16"/>
    <mergeCell ref="ILL16:ILN16"/>
    <mergeCell ref="IJV16:IJW16"/>
    <mergeCell ref="IJX16:IJZ16"/>
    <mergeCell ref="IKA16:IKB16"/>
    <mergeCell ref="IKC16:IKE16"/>
    <mergeCell ref="IKF16:IKG16"/>
    <mergeCell ref="IKH16:IKJ16"/>
    <mergeCell ref="IKK16:IKL16"/>
    <mergeCell ref="IKM16:IKO16"/>
    <mergeCell ref="IKP16:IKQ16"/>
    <mergeCell ref="IMK16:IMM16"/>
    <mergeCell ref="IMN16:IMO16"/>
    <mergeCell ref="IMP16:IMR16"/>
    <mergeCell ref="IMS16:IMT16"/>
    <mergeCell ref="IMU16:IMW16"/>
    <mergeCell ref="IMX16:IMY16"/>
    <mergeCell ref="IMZ16:INB16"/>
    <mergeCell ref="INC16:IND16"/>
    <mergeCell ref="INE16:ING16"/>
    <mergeCell ref="ILO16:ILP16"/>
    <mergeCell ref="ILQ16:ILS16"/>
    <mergeCell ref="ILT16:ILU16"/>
    <mergeCell ref="ILV16:ILX16"/>
    <mergeCell ref="ILY16:ILZ16"/>
    <mergeCell ref="IMA16:IMC16"/>
    <mergeCell ref="IMD16:IME16"/>
    <mergeCell ref="IMF16:IMH16"/>
    <mergeCell ref="IMI16:IMJ16"/>
    <mergeCell ref="IOD16:IOF16"/>
    <mergeCell ref="IOG16:IOH16"/>
    <mergeCell ref="IOI16:IOK16"/>
    <mergeCell ref="IOL16:IOM16"/>
    <mergeCell ref="ION16:IOP16"/>
    <mergeCell ref="IOQ16:IOR16"/>
    <mergeCell ref="IOS16:IOU16"/>
    <mergeCell ref="IOV16:IOW16"/>
    <mergeCell ref="IOX16:IOZ16"/>
    <mergeCell ref="INH16:INI16"/>
    <mergeCell ref="INJ16:INL16"/>
    <mergeCell ref="INM16:INN16"/>
    <mergeCell ref="INO16:INQ16"/>
    <mergeCell ref="INR16:INS16"/>
    <mergeCell ref="INT16:INV16"/>
    <mergeCell ref="INW16:INX16"/>
    <mergeCell ref="INY16:IOA16"/>
    <mergeCell ref="IOB16:IOC16"/>
    <mergeCell ref="IPW16:IPY16"/>
    <mergeCell ref="IPZ16:IQA16"/>
    <mergeCell ref="IQB16:IQD16"/>
    <mergeCell ref="IQE16:IQF16"/>
    <mergeCell ref="IQG16:IQI16"/>
    <mergeCell ref="IQJ16:IQK16"/>
    <mergeCell ref="IQL16:IQN16"/>
    <mergeCell ref="IQO16:IQP16"/>
    <mergeCell ref="IQQ16:IQS16"/>
    <mergeCell ref="IPA16:IPB16"/>
    <mergeCell ref="IPC16:IPE16"/>
    <mergeCell ref="IPF16:IPG16"/>
    <mergeCell ref="IPH16:IPJ16"/>
    <mergeCell ref="IPK16:IPL16"/>
    <mergeCell ref="IPM16:IPO16"/>
    <mergeCell ref="IPP16:IPQ16"/>
    <mergeCell ref="IPR16:IPT16"/>
    <mergeCell ref="IPU16:IPV16"/>
    <mergeCell ref="IRP16:IRR16"/>
    <mergeCell ref="IRS16:IRT16"/>
    <mergeCell ref="IRU16:IRW16"/>
    <mergeCell ref="IRX16:IRY16"/>
    <mergeCell ref="IRZ16:ISB16"/>
    <mergeCell ref="ISC16:ISD16"/>
    <mergeCell ref="ISE16:ISG16"/>
    <mergeCell ref="ISH16:ISI16"/>
    <mergeCell ref="ISJ16:ISL16"/>
    <mergeCell ref="IQT16:IQU16"/>
    <mergeCell ref="IQV16:IQX16"/>
    <mergeCell ref="IQY16:IQZ16"/>
    <mergeCell ref="IRA16:IRC16"/>
    <mergeCell ref="IRD16:IRE16"/>
    <mergeCell ref="IRF16:IRH16"/>
    <mergeCell ref="IRI16:IRJ16"/>
    <mergeCell ref="IRK16:IRM16"/>
    <mergeCell ref="IRN16:IRO16"/>
    <mergeCell ref="ITI16:ITK16"/>
    <mergeCell ref="ITL16:ITM16"/>
    <mergeCell ref="ITN16:ITP16"/>
    <mergeCell ref="ITQ16:ITR16"/>
    <mergeCell ref="ITS16:ITU16"/>
    <mergeCell ref="ITV16:ITW16"/>
    <mergeCell ref="ITX16:ITZ16"/>
    <mergeCell ref="IUA16:IUB16"/>
    <mergeCell ref="IUC16:IUE16"/>
    <mergeCell ref="ISM16:ISN16"/>
    <mergeCell ref="ISO16:ISQ16"/>
    <mergeCell ref="ISR16:ISS16"/>
    <mergeCell ref="IST16:ISV16"/>
    <mergeCell ref="ISW16:ISX16"/>
    <mergeCell ref="ISY16:ITA16"/>
    <mergeCell ref="ITB16:ITC16"/>
    <mergeCell ref="ITD16:ITF16"/>
    <mergeCell ref="ITG16:ITH16"/>
    <mergeCell ref="IVB16:IVD16"/>
    <mergeCell ref="IVE16:IVF16"/>
    <mergeCell ref="IVG16:IVI16"/>
    <mergeCell ref="IVJ16:IVK16"/>
    <mergeCell ref="IVL16:IVN16"/>
    <mergeCell ref="IVO16:IVP16"/>
    <mergeCell ref="IVQ16:IVS16"/>
    <mergeCell ref="IVT16:IVU16"/>
    <mergeCell ref="IVV16:IVX16"/>
    <mergeCell ref="IUF16:IUG16"/>
    <mergeCell ref="IUH16:IUJ16"/>
    <mergeCell ref="IUK16:IUL16"/>
    <mergeCell ref="IUM16:IUO16"/>
    <mergeCell ref="IUP16:IUQ16"/>
    <mergeCell ref="IUR16:IUT16"/>
    <mergeCell ref="IUU16:IUV16"/>
    <mergeCell ref="IUW16:IUY16"/>
    <mergeCell ref="IUZ16:IVA16"/>
    <mergeCell ref="IWU16:IWW16"/>
    <mergeCell ref="IWX16:IWY16"/>
    <mergeCell ref="IWZ16:IXB16"/>
    <mergeCell ref="IXC16:IXD16"/>
    <mergeCell ref="IXE16:IXG16"/>
    <mergeCell ref="IXH16:IXI16"/>
    <mergeCell ref="IXJ16:IXL16"/>
    <mergeCell ref="IXM16:IXN16"/>
    <mergeCell ref="IXO16:IXQ16"/>
    <mergeCell ref="IVY16:IVZ16"/>
    <mergeCell ref="IWA16:IWC16"/>
    <mergeCell ref="IWD16:IWE16"/>
    <mergeCell ref="IWF16:IWH16"/>
    <mergeCell ref="IWI16:IWJ16"/>
    <mergeCell ref="IWK16:IWM16"/>
    <mergeCell ref="IWN16:IWO16"/>
    <mergeCell ref="IWP16:IWR16"/>
    <mergeCell ref="IWS16:IWT16"/>
    <mergeCell ref="IYN16:IYP16"/>
    <mergeCell ref="IYQ16:IYR16"/>
    <mergeCell ref="IYS16:IYU16"/>
    <mergeCell ref="IYV16:IYW16"/>
    <mergeCell ref="IYX16:IYZ16"/>
    <mergeCell ref="IZA16:IZB16"/>
    <mergeCell ref="IZC16:IZE16"/>
    <mergeCell ref="IZF16:IZG16"/>
    <mergeCell ref="IZH16:IZJ16"/>
    <mergeCell ref="IXR16:IXS16"/>
    <mergeCell ref="IXT16:IXV16"/>
    <mergeCell ref="IXW16:IXX16"/>
    <mergeCell ref="IXY16:IYA16"/>
    <mergeCell ref="IYB16:IYC16"/>
    <mergeCell ref="IYD16:IYF16"/>
    <mergeCell ref="IYG16:IYH16"/>
    <mergeCell ref="IYI16:IYK16"/>
    <mergeCell ref="IYL16:IYM16"/>
    <mergeCell ref="JAG16:JAI16"/>
    <mergeCell ref="JAJ16:JAK16"/>
    <mergeCell ref="JAL16:JAN16"/>
    <mergeCell ref="JAO16:JAP16"/>
    <mergeCell ref="JAQ16:JAS16"/>
    <mergeCell ref="JAT16:JAU16"/>
    <mergeCell ref="JAV16:JAX16"/>
    <mergeCell ref="JAY16:JAZ16"/>
    <mergeCell ref="JBA16:JBC16"/>
    <mergeCell ref="IZK16:IZL16"/>
    <mergeCell ref="IZM16:IZO16"/>
    <mergeCell ref="IZP16:IZQ16"/>
    <mergeCell ref="IZR16:IZT16"/>
    <mergeCell ref="IZU16:IZV16"/>
    <mergeCell ref="IZW16:IZY16"/>
    <mergeCell ref="IZZ16:JAA16"/>
    <mergeCell ref="JAB16:JAD16"/>
    <mergeCell ref="JAE16:JAF16"/>
    <mergeCell ref="JBZ16:JCB16"/>
    <mergeCell ref="JCC16:JCD16"/>
    <mergeCell ref="JCE16:JCG16"/>
    <mergeCell ref="JCH16:JCI16"/>
    <mergeCell ref="JCJ16:JCL16"/>
    <mergeCell ref="JCM16:JCN16"/>
    <mergeCell ref="JCO16:JCQ16"/>
    <mergeCell ref="JCR16:JCS16"/>
    <mergeCell ref="JCT16:JCV16"/>
    <mergeCell ref="JBD16:JBE16"/>
    <mergeCell ref="JBF16:JBH16"/>
    <mergeCell ref="JBI16:JBJ16"/>
    <mergeCell ref="JBK16:JBM16"/>
    <mergeCell ref="JBN16:JBO16"/>
    <mergeCell ref="JBP16:JBR16"/>
    <mergeCell ref="JBS16:JBT16"/>
    <mergeCell ref="JBU16:JBW16"/>
    <mergeCell ref="JBX16:JBY16"/>
    <mergeCell ref="JDS16:JDU16"/>
    <mergeCell ref="JDV16:JDW16"/>
    <mergeCell ref="JDX16:JDZ16"/>
    <mergeCell ref="JEA16:JEB16"/>
    <mergeCell ref="JEC16:JEE16"/>
    <mergeCell ref="JEF16:JEG16"/>
    <mergeCell ref="JEH16:JEJ16"/>
    <mergeCell ref="JEK16:JEL16"/>
    <mergeCell ref="JEM16:JEO16"/>
    <mergeCell ref="JCW16:JCX16"/>
    <mergeCell ref="JCY16:JDA16"/>
    <mergeCell ref="JDB16:JDC16"/>
    <mergeCell ref="JDD16:JDF16"/>
    <mergeCell ref="JDG16:JDH16"/>
    <mergeCell ref="JDI16:JDK16"/>
    <mergeCell ref="JDL16:JDM16"/>
    <mergeCell ref="JDN16:JDP16"/>
    <mergeCell ref="JDQ16:JDR16"/>
    <mergeCell ref="JFL16:JFN16"/>
    <mergeCell ref="JFO16:JFP16"/>
    <mergeCell ref="JFQ16:JFS16"/>
    <mergeCell ref="JFT16:JFU16"/>
    <mergeCell ref="JFV16:JFX16"/>
    <mergeCell ref="JFY16:JFZ16"/>
    <mergeCell ref="JGA16:JGC16"/>
    <mergeCell ref="JGD16:JGE16"/>
    <mergeCell ref="JGF16:JGH16"/>
    <mergeCell ref="JEP16:JEQ16"/>
    <mergeCell ref="JER16:JET16"/>
    <mergeCell ref="JEU16:JEV16"/>
    <mergeCell ref="JEW16:JEY16"/>
    <mergeCell ref="JEZ16:JFA16"/>
    <mergeCell ref="JFB16:JFD16"/>
    <mergeCell ref="JFE16:JFF16"/>
    <mergeCell ref="JFG16:JFI16"/>
    <mergeCell ref="JFJ16:JFK16"/>
    <mergeCell ref="JHE16:JHG16"/>
    <mergeCell ref="JHH16:JHI16"/>
    <mergeCell ref="JHJ16:JHL16"/>
    <mergeCell ref="JHM16:JHN16"/>
    <mergeCell ref="JHO16:JHQ16"/>
    <mergeCell ref="JHR16:JHS16"/>
    <mergeCell ref="JHT16:JHV16"/>
    <mergeCell ref="JHW16:JHX16"/>
    <mergeCell ref="JHY16:JIA16"/>
    <mergeCell ref="JGI16:JGJ16"/>
    <mergeCell ref="JGK16:JGM16"/>
    <mergeCell ref="JGN16:JGO16"/>
    <mergeCell ref="JGP16:JGR16"/>
    <mergeCell ref="JGS16:JGT16"/>
    <mergeCell ref="JGU16:JGW16"/>
    <mergeCell ref="JGX16:JGY16"/>
    <mergeCell ref="JGZ16:JHB16"/>
    <mergeCell ref="JHC16:JHD16"/>
    <mergeCell ref="JIX16:JIZ16"/>
    <mergeCell ref="JJA16:JJB16"/>
    <mergeCell ref="JJC16:JJE16"/>
    <mergeCell ref="JJF16:JJG16"/>
    <mergeCell ref="JJH16:JJJ16"/>
    <mergeCell ref="JJK16:JJL16"/>
    <mergeCell ref="JJM16:JJO16"/>
    <mergeCell ref="JJP16:JJQ16"/>
    <mergeCell ref="JJR16:JJT16"/>
    <mergeCell ref="JIB16:JIC16"/>
    <mergeCell ref="JID16:JIF16"/>
    <mergeCell ref="JIG16:JIH16"/>
    <mergeCell ref="JII16:JIK16"/>
    <mergeCell ref="JIL16:JIM16"/>
    <mergeCell ref="JIN16:JIP16"/>
    <mergeCell ref="JIQ16:JIR16"/>
    <mergeCell ref="JIS16:JIU16"/>
    <mergeCell ref="JIV16:JIW16"/>
    <mergeCell ref="JKQ16:JKS16"/>
    <mergeCell ref="JKT16:JKU16"/>
    <mergeCell ref="JKV16:JKX16"/>
    <mergeCell ref="JKY16:JKZ16"/>
    <mergeCell ref="JLA16:JLC16"/>
    <mergeCell ref="JLD16:JLE16"/>
    <mergeCell ref="JLF16:JLH16"/>
    <mergeCell ref="JLI16:JLJ16"/>
    <mergeCell ref="JLK16:JLM16"/>
    <mergeCell ref="JJU16:JJV16"/>
    <mergeCell ref="JJW16:JJY16"/>
    <mergeCell ref="JJZ16:JKA16"/>
    <mergeCell ref="JKB16:JKD16"/>
    <mergeCell ref="JKE16:JKF16"/>
    <mergeCell ref="JKG16:JKI16"/>
    <mergeCell ref="JKJ16:JKK16"/>
    <mergeCell ref="JKL16:JKN16"/>
    <mergeCell ref="JKO16:JKP16"/>
    <mergeCell ref="JMJ16:JML16"/>
    <mergeCell ref="JMM16:JMN16"/>
    <mergeCell ref="JMO16:JMQ16"/>
    <mergeCell ref="JMR16:JMS16"/>
    <mergeCell ref="JMT16:JMV16"/>
    <mergeCell ref="JMW16:JMX16"/>
    <mergeCell ref="JMY16:JNA16"/>
    <mergeCell ref="JNB16:JNC16"/>
    <mergeCell ref="JND16:JNF16"/>
    <mergeCell ref="JLN16:JLO16"/>
    <mergeCell ref="JLP16:JLR16"/>
    <mergeCell ref="JLS16:JLT16"/>
    <mergeCell ref="JLU16:JLW16"/>
    <mergeCell ref="JLX16:JLY16"/>
    <mergeCell ref="JLZ16:JMB16"/>
    <mergeCell ref="JMC16:JMD16"/>
    <mergeCell ref="JME16:JMG16"/>
    <mergeCell ref="JMH16:JMI16"/>
    <mergeCell ref="JOC16:JOE16"/>
    <mergeCell ref="JOF16:JOG16"/>
    <mergeCell ref="JOH16:JOJ16"/>
    <mergeCell ref="JOK16:JOL16"/>
    <mergeCell ref="JOM16:JOO16"/>
    <mergeCell ref="JOP16:JOQ16"/>
    <mergeCell ref="JOR16:JOT16"/>
    <mergeCell ref="JOU16:JOV16"/>
    <mergeCell ref="JOW16:JOY16"/>
    <mergeCell ref="JNG16:JNH16"/>
    <mergeCell ref="JNI16:JNK16"/>
    <mergeCell ref="JNL16:JNM16"/>
    <mergeCell ref="JNN16:JNP16"/>
    <mergeCell ref="JNQ16:JNR16"/>
    <mergeCell ref="JNS16:JNU16"/>
    <mergeCell ref="JNV16:JNW16"/>
    <mergeCell ref="JNX16:JNZ16"/>
    <mergeCell ref="JOA16:JOB16"/>
    <mergeCell ref="JPV16:JPX16"/>
    <mergeCell ref="JPY16:JPZ16"/>
    <mergeCell ref="JQA16:JQC16"/>
    <mergeCell ref="JQD16:JQE16"/>
    <mergeCell ref="JQF16:JQH16"/>
    <mergeCell ref="JQI16:JQJ16"/>
    <mergeCell ref="JQK16:JQM16"/>
    <mergeCell ref="JQN16:JQO16"/>
    <mergeCell ref="JQP16:JQR16"/>
    <mergeCell ref="JOZ16:JPA16"/>
    <mergeCell ref="JPB16:JPD16"/>
    <mergeCell ref="JPE16:JPF16"/>
    <mergeCell ref="JPG16:JPI16"/>
    <mergeCell ref="JPJ16:JPK16"/>
    <mergeCell ref="JPL16:JPN16"/>
    <mergeCell ref="JPO16:JPP16"/>
    <mergeCell ref="JPQ16:JPS16"/>
    <mergeCell ref="JPT16:JPU16"/>
    <mergeCell ref="JRO16:JRQ16"/>
    <mergeCell ref="JRR16:JRS16"/>
    <mergeCell ref="JRT16:JRV16"/>
    <mergeCell ref="JRW16:JRX16"/>
    <mergeCell ref="JRY16:JSA16"/>
    <mergeCell ref="JSB16:JSC16"/>
    <mergeCell ref="JSD16:JSF16"/>
    <mergeCell ref="JSG16:JSH16"/>
    <mergeCell ref="JSI16:JSK16"/>
    <mergeCell ref="JQS16:JQT16"/>
    <mergeCell ref="JQU16:JQW16"/>
    <mergeCell ref="JQX16:JQY16"/>
    <mergeCell ref="JQZ16:JRB16"/>
    <mergeCell ref="JRC16:JRD16"/>
    <mergeCell ref="JRE16:JRG16"/>
    <mergeCell ref="JRH16:JRI16"/>
    <mergeCell ref="JRJ16:JRL16"/>
    <mergeCell ref="JRM16:JRN16"/>
    <mergeCell ref="JTH16:JTJ16"/>
    <mergeCell ref="JTK16:JTL16"/>
    <mergeCell ref="JTM16:JTO16"/>
    <mergeCell ref="JTP16:JTQ16"/>
    <mergeCell ref="JTR16:JTT16"/>
    <mergeCell ref="JTU16:JTV16"/>
    <mergeCell ref="JTW16:JTY16"/>
    <mergeCell ref="JTZ16:JUA16"/>
    <mergeCell ref="JUB16:JUD16"/>
    <mergeCell ref="JSL16:JSM16"/>
    <mergeCell ref="JSN16:JSP16"/>
    <mergeCell ref="JSQ16:JSR16"/>
    <mergeCell ref="JSS16:JSU16"/>
    <mergeCell ref="JSV16:JSW16"/>
    <mergeCell ref="JSX16:JSZ16"/>
    <mergeCell ref="JTA16:JTB16"/>
    <mergeCell ref="JTC16:JTE16"/>
    <mergeCell ref="JTF16:JTG16"/>
    <mergeCell ref="JVA16:JVC16"/>
    <mergeCell ref="JVD16:JVE16"/>
    <mergeCell ref="JVF16:JVH16"/>
    <mergeCell ref="JVI16:JVJ16"/>
    <mergeCell ref="JVK16:JVM16"/>
    <mergeCell ref="JVN16:JVO16"/>
    <mergeCell ref="JVP16:JVR16"/>
    <mergeCell ref="JVS16:JVT16"/>
    <mergeCell ref="JVU16:JVW16"/>
    <mergeCell ref="JUE16:JUF16"/>
    <mergeCell ref="JUG16:JUI16"/>
    <mergeCell ref="JUJ16:JUK16"/>
    <mergeCell ref="JUL16:JUN16"/>
    <mergeCell ref="JUO16:JUP16"/>
    <mergeCell ref="JUQ16:JUS16"/>
    <mergeCell ref="JUT16:JUU16"/>
    <mergeCell ref="JUV16:JUX16"/>
    <mergeCell ref="JUY16:JUZ16"/>
    <mergeCell ref="JWT16:JWV16"/>
    <mergeCell ref="JWW16:JWX16"/>
    <mergeCell ref="JWY16:JXA16"/>
    <mergeCell ref="JXB16:JXC16"/>
    <mergeCell ref="JXD16:JXF16"/>
    <mergeCell ref="JXG16:JXH16"/>
    <mergeCell ref="JXI16:JXK16"/>
    <mergeCell ref="JXL16:JXM16"/>
    <mergeCell ref="JXN16:JXP16"/>
    <mergeCell ref="JVX16:JVY16"/>
    <mergeCell ref="JVZ16:JWB16"/>
    <mergeCell ref="JWC16:JWD16"/>
    <mergeCell ref="JWE16:JWG16"/>
    <mergeCell ref="JWH16:JWI16"/>
    <mergeCell ref="JWJ16:JWL16"/>
    <mergeCell ref="JWM16:JWN16"/>
    <mergeCell ref="JWO16:JWQ16"/>
    <mergeCell ref="JWR16:JWS16"/>
    <mergeCell ref="JYM16:JYO16"/>
    <mergeCell ref="JYP16:JYQ16"/>
    <mergeCell ref="JYR16:JYT16"/>
    <mergeCell ref="JYU16:JYV16"/>
    <mergeCell ref="JYW16:JYY16"/>
    <mergeCell ref="JYZ16:JZA16"/>
    <mergeCell ref="JZB16:JZD16"/>
    <mergeCell ref="JZE16:JZF16"/>
    <mergeCell ref="JZG16:JZI16"/>
    <mergeCell ref="JXQ16:JXR16"/>
    <mergeCell ref="JXS16:JXU16"/>
    <mergeCell ref="JXV16:JXW16"/>
    <mergeCell ref="JXX16:JXZ16"/>
    <mergeCell ref="JYA16:JYB16"/>
    <mergeCell ref="JYC16:JYE16"/>
    <mergeCell ref="JYF16:JYG16"/>
    <mergeCell ref="JYH16:JYJ16"/>
    <mergeCell ref="JYK16:JYL16"/>
    <mergeCell ref="KAF16:KAH16"/>
    <mergeCell ref="KAI16:KAJ16"/>
    <mergeCell ref="KAK16:KAM16"/>
    <mergeCell ref="KAN16:KAO16"/>
    <mergeCell ref="KAP16:KAR16"/>
    <mergeCell ref="KAS16:KAT16"/>
    <mergeCell ref="KAU16:KAW16"/>
    <mergeCell ref="KAX16:KAY16"/>
    <mergeCell ref="KAZ16:KBB16"/>
    <mergeCell ref="JZJ16:JZK16"/>
    <mergeCell ref="JZL16:JZN16"/>
    <mergeCell ref="JZO16:JZP16"/>
    <mergeCell ref="JZQ16:JZS16"/>
    <mergeCell ref="JZT16:JZU16"/>
    <mergeCell ref="JZV16:JZX16"/>
    <mergeCell ref="JZY16:JZZ16"/>
    <mergeCell ref="KAA16:KAC16"/>
    <mergeCell ref="KAD16:KAE16"/>
    <mergeCell ref="KBY16:KCA16"/>
    <mergeCell ref="KCB16:KCC16"/>
    <mergeCell ref="KCD16:KCF16"/>
    <mergeCell ref="KCG16:KCH16"/>
    <mergeCell ref="KCI16:KCK16"/>
    <mergeCell ref="KCL16:KCM16"/>
    <mergeCell ref="KCN16:KCP16"/>
    <mergeCell ref="KCQ16:KCR16"/>
    <mergeCell ref="KCS16:KCU16"/>
    <mergeCell ref="KBC16:KBD16"/>
    <mergeCell ref="KBE16:KBG16"/>
    <mergeCell ref="KBH16:KBI16"/>
    <mergeCell ref="KBJ16:KBL16"/>
    <mergeCell ref="KBM16:KBN16"/>
    <mergeCell ref="KBO16:KBQ16"/>
    <mergeCell ref="KBR16:KBS16"/>
    <mergeCell ref="KBT16:KBV16"/>
    <mergeCell ref="KBW16:KBX16"/>
    <mergeCell ref="KDR16:KDT16"/>
    <mergeCell ref="KDU16:KDV16"/>
    <mergeCell ref="KDW16:KDY16"/>
    <mergeCell ref="KDZ16:KEA16"/>
    <mergeCell ref="KEB16:KED16"/>
    <mergeCell ref="KEE16:KEF16"/>
    <mergeCell ref="KEG16:KEI16"/>
    <mergeCell ref="KEJ16:KEK16"/>
    <mergeCell ref="KEL16:KEN16"/>
    <mergeCell ref="KCV16:KCW16"/>
    <mergeCell ref="KCX16:KCZ16"/>
    <mergeCell ref="KDA16:KDB16"/>
    <mergeCell ref="KDC16:KDE16"/>
    <mergeCell ref="KDF16:KDG16"/>
    <mergeCell ref="KDH16:KDJ16"/>
    <mergeCell ref="KDK16:KDL16"/>
    <mergeCell ref="KDM16:KDO16"/>
    <mergeCell ref="KDP16:KDQ16"/>
    <mergeCell ref="KFK16:KFM16"/>
    <mergeCell ref="KFN16:KFO16"/>
    <mergeCell ref="KFP16:KFR16"/>
    <mergeCell ref="KFS16:KFT16"/>
    <mergeCell ref="KFU16:KFW16"/>
    <mergeCell ref="KFX16:KFY16"/>
    <mergeCell ref="KFZ16:KGB16"/>
    <mergeCell ref="KGC16:KGD16"/>
    <mergeCell ref="KGE16:KGG16"/>
    <mergeCell ref="KEO16:KEP16"/>
    <mergeCell ref="KEQ16:KES16"/>
    <mergeCell ref="KET16:KEU16"/>
    <mergeCell ref="KEV16:KEX16"/>
    <mergeCell ref="KEY16:KEZ16"/>
    <mergeCell ref="KFA16:KFC16"/>
    <mergeCell ref="KFD16:KFE16"/>
    <mergeCell ref="KFF16:KFH16"/>
    <mergeCell ref="KFI16:KFJ16"/>
    <mergeCell ref="KHD16:KHF16"/>
    <mergeCell ref="KHG16:KHH16"/>
    <mergeCell ref="KHI16:KHK16"/>
    <mergeCell ref="KHL16:KHM16"/>
    <mergeCell ref="KHN16:KHP16"/>
    <mergeCell ref="KHQ16:KHR16"/>
    <mergeCell ref="KHS16:KHU16"/>
    <mergeCell ref="KHV16:KHW16"/>
    <mergeCell ref="KHX16:KHZ16"/>
    <mergeCell ref="KGH16:KGI16"/>
    <mergeCell ref="KGJ16:KGL16"/>
    <mergeCell ref="KGM16:KGN16"/>
    <mergeCell ref="KGO16:KGQ16"/>
    <mergeCell ref="KGR16:KGS16"/>
    <mergeCell ref="KGT16:KGV16"/>
    <mergeCell ref="KGW16:KGX16"/>
    <mergeCell ref="KGY16:KHA16"/>
    <mergeCell ref="KHB16:KHC16"/>
    <mergeCell ref="KIW16:KIY16"/>
    <mergeCell ref="KIZ16:KJA16"/>
    <mergeCell ref="KJB16:KJD16"/>
    <mergeCell ref="KJE16:KJF16"/>
    <mergeCell ref="KJG16:KJI16"/>
    <mergeCell ref="KJJ16:KJK16"/>
    <mergeCell ref="KJL16:KJN16"/>
    <mergeCell ref="KJO16:KJP16"/>
    <mergeCell ref="KJQ16:KJS16"/>
    <mergeCell ref="KIA16:KIB16"/>
    <mergeCell ref="KIC16:KIE16"/>
    <mergeCell ref="KIF16:KIG16"/>
    <mergeCell ref="KIH16:KIJ16"/>
    <mergeCell ref="KIK16:KIL16"/>
    <mergeCell ref="KIM16:KIO16"/>
    <mergeCell ref="KIP16:KIQ16"/>
    <mergeCell ref="KIR16:KIT16"/>
    <mergeCell ref="KIU16:KIV16"/>
    <mergeCell ref="KKP16:KKR16"/>
    <mergeCell ref="KKS16:KKT16"/>
    <mergeCell ref="KKU16:KKW16"/>
    <mergeCell ref="KKX16:KKY16"/>
    <mergeCell ref="KKZ16:KLB16"/>
    <mergeCell ref="KLC16:KLD16"/>
    <mergeCell ref="KLE16:KLG16"/>
    <mergeCell ref="KLH16:KLI16"/>
    <mergeCell ref="KLJ16:KLL16"/>
    <mergeCell ref="KJT16:KJU16"/>
    <mergeCell ref="KJV16:KJX16"/>
    <mergeCell ref="KJY16:KJZ16"/>
    <mergeCell ref="KKA16:KKC16"/>
    <mergeCell ref="KKD16:KKE16"/>
    <mergeCell ref="KKF16:KKH16"/>
    <mergeCell ref="KKI16:KKJ16"/>
    <mergeCell ref="KKK16:KKM16"/>
    <mergeCell ref="KKN16:KKO16"/>
    <mergeCell ref="KMI16:KMK16"/>
    <mergeCell ref="KML16:KMM16"/>
    <mergeCell ref="KMN16:KMP16"/>
    <mergeCell ref="KMQ16:KMR16"/>
    <mergeCell ref="KMS16:KMU16"/>
    <mergeCell ref="KMV16:KMW16"/>
    <mergeCell ref="KMX16:KMZ16"/>
    <mergeCell ref="KNA16:KNB16"/>
    <mergeCell ref="KNC16:KNE16"/>
    <mergeCell ref="KLM16:KLN16"/>
    <mergeCell ref="KLO16:KLQ16"/>
    <mergeCell ref="KLR16:KLS16"/>
    <mergeCell ref="KLT16:KLV16"/>
    <mergeCell ref="KLW16:KLX16"/>
    <mergeCell ref="KLY16:KMA16"/>
    <mergeCell ref="KMB16:KMC16"/>
    <mergeCell ref="KMD16:KMF16"/>
    <mergeCell ref="KMG16:KMH16"/>
    <mergeCell ref="KOB16:KOD16"/>
    <mergeCell ref="KOE16:KOF16"/>
    <mergeCell ref="KOG16:KOI16"/>
    <mergeCell ref="KOJ16:KOK16"/>
    <mergeCell ref="KOL16:KON16"/>
    <mergeCell ref="KOO16:KOP16"/>
    <mergeCell ref="KOQ16:KOS16"/>
    <mergeCell ref="KOT16:KOU16"/>
    <mergeCell ref="KOV16:KOX16"/>
    <mergeCell ref="KNF16:KNG16"/>
    <mergeCell ref="KNH16:KNJ16"/>
    <mergeCell ref="KNK16:KNL16"/>
    <mergeCell ref="KNM16:KNO16"/>
    <mergeCell ref="KNP16:KNQ16"/>
    <mergeCell ref="KNR16:KNT16"/>
    <mergeCell ref="KNU16:KNV16"/>
    <mergeCell ref="KNW16:KNY16"/>
    <mergeCell ref="KNZ16:KOA16"/>
    <mergeCell ref="KPU16:KPW16"/>
    <mergeCell ref="KPX16:KPY16"/>
    <mergeCell ref="KPZ16:KQB16"/>
    <mergeCell ref="KQC16:KQD16"/>
    <mergeCell ref="KQE16:KQG16"/>
    <mergeCell ref="KQH16:KQI16"/>
    <mergeCell ref="KQJ16:KQL16"/>
    <mergeCell ref="KQM16:KQN16"/>
    <mergeCell ref="KQO16:KQQ16"/>
    <mergeCell ref="KOY16:KOZ16"/>
    <mergeCell ref="KPA16:KPC16"/>
    <mergeCell ref="KPD16:KPE16"/>
    <mergeCell ref="KPF16:KPH16"/>
    <mergeCell ref="KPI16:KPJ16"/>
    <mergeCell ref="KPK16:KPM16"/>
    <mergeCell ref="KPN16:KPO16"/>
    <mergeCell ref="KPP16:KPR16"/>
    <mergeCell ref="KPS16:KPT16"/>
    <mergeCell ref="KRN16:KRP16"/>
    <mergeCell ref="KRQ16:KRR16"/>
    <mergeCell ref="KRS16:KRU16"/>
    <mergeCell ref="KRV16:KRW16"/>
    <mergeCell ref="KRX16:KRZ16"/>
    <mergeCell ref="KSA16:KSB16"/>
    <mergeCell ref="KSC16:KSE16"/>
    <mergeCell ref="KSF16:KSG16"/>
    <mergeCell ref="KSH16:KSJ16"/>
    <mergeCell ref="KQR16:KQS16"/>
    <mergeCell ref="KQT16:KQV16"/>
    <mergeCell ref="KQW16:KQX16"/>
    <mergeCell ref="KQY16:KRA16"/>
    <mergeCell ref="KRB16:KRC16"/>
    <mergeCell ref="KRD16:KRF16"/>
    <mergeCell ref="KRG16:KRH16"/>
    <mergeCell ref="KRI16:KRK16"/>
    <mergeCell ref="KRL16:KRM16"/>
    <mergeCell ref="KTG16:KTI16"/>
    <mergeCell ref="KTJ16:KTK16"/>
    <mergeCell ref="KTL16:KTN16"/>
    <mergeCell ref="KTO16:KTP16"/>
    <mergeCell ref="KTQ16:KTS16"/>
    <mergeCell ref="KTT16:KTU16"/>
    <mergeCell ref="KTV16:KTX16"/>
    <mergeCell ref="KTY16:KTZ16"/>
    <mergeCell ref="KUA16:KUC16"/>
    <mergeCell ref="KSK16:KSL16"/>
    <mergeCell ref="KSM16:KSO16"/>
    <mergeCell ref="KSP16:KSQ16"/>
    <mergeCell ref="KSR16:KST16"/>
    <mergeCell ref="KSU16:KSV16"/>
    <mergeCell ref="KSW16:KSY16"/>
    <mergeCell ref="KSZ16:KTA16"/>
    <mergeCell ref="KTB16:KTD16"/>
    <mergeCell ref="KTE16:KTF16"/>
    <mergeCell ref="KUZ16:KVB16"/>
    <mergeCell ref="KVC16:KVD16"/>
    <mergeCell ref="KVE16:KVG16"/>
    <mergeCell ref="KVH16:KVI16"/>
    <mergeCell ref="KVJ16:KVL16"/>
    <mergeCell ref="KVM16:KVN16"/>
    <mergeCell ref="KVO16:KVQ16"/>
    <mergeCell ref="KVR16:KVS16"/>
    <mergeCell ref="KVT16:KVV16"/>
    <mergeCell ref="KUD16:KUE16"/>
    <mergeCell ref="KUF16:KUH16"/>
    <mergeCell ref="KUI16:KUJ16"/>
    <mergeCell ref="KUK16:KUM16"/>
    <mergeCell ref="KUN16:KUO16"/>
    <mergeCell ref="KUP16:KUR16"/>
    <mergeCell ref="KUS16:KUT16"/>
    <mergeCell ref="KUU16:KUW16"/>
    <mergeCell ref="KUX16:KUY16"/>
    <mergeCell ref="KWS16:KWU16"/>
    <mergeCell ref="KWV16:KWW16"/>
    <mergeCell ref="KWX16:KWZ16"/>
    <mergeCell ref="KXA16:KXB16"/>
    <mergeCell ref="KXC16:KXE16"/>
    <mergeCell ref="KXF16:KXG16"/>
    <mergeCell ref="KXH16:KXJ16"/>
    <mergeCell ref="KXK16:KXL16"/>
    <mergeCell ref="KXM16:KXO16"/>
    <mergeCell ref="KVW16:KVX16"/>
    <mergeCell ref="KVY16:KWA16"/>
    <mergeCell ref="KWB16:KWC16"/>
    <mergeCell ref="KWD16:KWF16"/>
    <mergeCell ref="KWG16:KWH16"/>
    <mergeCell ref="KWI16:KWK16"/>
    <mergeCell ref="KWL16:KWM16"/>
    <mergeCell ref="KWN16:KWP16"/>
    <mergeCell ref="KWQ16:KWR16"/>
    <mergeCell ref="KYL16:KYN16"/>
    <mergeCell ref="KYO16:KYP16"/>
    <mergeCell ref="KYQ16:KYS16"/>
    <mergeCell ref="KYT16:KYU16"/>
    <mergeCell ref="KYV16:KYX16"/>
    <mergeCell ref="KYY16:KYZ16"/>
    <mergeCell ref="KZA16:KZC16"/>
    <mergeCell ref="KZD16:KZE16"/>
    <mergeCell ref="KZF16:KZH16"/>
    <mergeCell ref="KXP16:KXQ16"/>
    <mergeCell ref="KXR16:KXT16"/>
    <mergeCell ref="KXU16:KXV16"/>
    <mergeCell ref="KXW16:KXY16"/>
    <mergeCell ref="KXZ16:KYA16"/>
    <mergeCell ref="KYB16:KYD16"/>
    <mergeCell ref="KYE16:KYF16"/>
    <mergeCell ref="KYG16:KYI16"/>
    <mergeCell ref="KYJ16:KYK16"/>
    <mergeCell ref="LAE16:LAG16"/>
    <mergeCell ref="LAH16:LAI16"/>
    <mergeCell ref="LAJ16:LAL16"/>
    <mergeCell ref="LAM16:LAN16"/>
    <mergeCell ref="LAO16:LAQ16"/>
    <mergeCell ref="LAR16:LAS16"/>
    <mergeCell ref="LAT16:LAV16"/>
    <mergeCell ref="LAW16:LAX16"/>
    <mergeCell ref="LAY16:LBA16"/>
    <mergeCell ref="KZI16:KZJ16"/>
    <mergeCell ref="KZK16:KZM16"/>
    <mergeCell ref="KZN16:KZO16"/>
    <mergeCell ref="KZP16:KZR16"/>
    <mergeCell ref="KZS16:KZT16"/>
    <mergeCell ref="KZU16:KZW16"/>
    <mergeCell ref="KZX16:KZY16"/>
    <mergeCell ref="KZZ16:LAB16"/>
    <mergeCell ref="LAC16:LAD16"/>
    <mergeCell ref="LBX16:LBZ16"/>
    <mergeCell ref="LCA16:LCB16"/>
    <mergeCell ref="LCC16:LCE16"/>
    <mergeCell ref="LCF16:LCG16"/>
    <mergeCell ref="LCH16:LCJ16"/>
    <mergeCell ref="LCK16:LCL16"/>
    <mergeCell ref="LCM16:LCO16"/>
    <mergeCell ref="LCP16:LCQ16"/>
    <mergeCell ref="LCR16:LCT16"/>
    <mergeCell ref="LBB16:LBC16"/>
    <mergeCell ref="LBD16:LBF16"/>
    <mergeCell ref="LBG16:LBH16"/>
    <mergeCell ref="LBI16:LBK16"/>
    <mergeCell ref="LBL16:LBM16"/>
    <mergeCell ref="LBN16:LBP16"/>
    <mergeCell ref="LBQ16:LBR16"/>
    <mergeCell ref="LBS16:LBU16"/>
    <mergeCell ref="LBV16:LBW16"/>
    <mergeCell ref="LDQ16:LDS16"/>
    <mergeCell ref="LDT16:LDU16"/>
    <mergeCell ref="LDV16:LDX16"/>
    <mergeCell ref="LDY16:LDZ16"/>
    <mergeCell ref="LEA16:LEC16"/>
    <mergeCell ref="LED16:LEE16"/>
    <mergeCell ref="LEF16:LEH16"/>
    <mergeCell ref="LEI16:LEJ16"/>
    <mergeCell ref="LEK16:LEM16"/>
    <mergeCell ref="LCU16:LCV16"/>
    <mergeCell ref="LCW16:LCY16"/>
    <mergeCell ref="LCZ16:LDA16"/>
    <mergeCell ref="LDB16:LDD16"/>
    <mergeCell ref="LDE16:LDF16"/>
    <mergeCell ref="LDG16:LDI16"/>
    <mergeCell ref="LDJ16:LDK16"/>
    <mergeCell ref="LDL16:LDN16"/>
    <mergeCell ref="LDO16:LDP16"/>
    <mergeCell ref="LFJ16:LFL16"/>
    <mergeCell ref="LFM16:LFN16"/>
    <mergeCell ref="LFO16:LFQ16"/>
    <mergeCell ref="LFR16:LFS16"/>
    <mergeCell ref="LFT16:LFV16"/>
    <mergeCell ref="LFW16:LFX16"/>
    <mergeCell ref="LFY16:LGA16"/>
    <mergeCell ref="LGB16:LGC16"/>
    <mergeCell ref="LGD16:LGF16"/>
    <mergeCell ref="LEN16:LEO16"/>
    <mergeCell ref="LEP16:LER16"/>
    <mergeCell ref="LES16:LET16"/>
    <mergeCell ref="LEU16:LEW16"/>
    <mergeCell ref="LEX16:LEY16"/>
    <mergeCell ref="LEZ16:LFB16"/>
    <mergeCell ref="LFC16:LFD16"/>
    <mergeCell ref="LFE16:LFG16"/>
    <mergeCell ref="LFH16:LFI16"/>
    <mergeCell ref="LHC16:LHE16"/>
    <mergeCell ref="LHF16:LHG16"/>
    <mergeCell ref="LHH16:LHJ16"/>
    <mergeCell ref="LHK16:LHL16"/>
    <mergeCell ref="LHM16:LHO16"/>
    <mergeCell ref="LHP16:LHQ16"/>
    <mergeCell ref="LHR16:LHT16"/>
    <mergeCell ref="LHU16:LHV16"/>
    <mergeCell ref="LHW16:LHY16"/>
    <mergeCell ref="LGG16:LGH16"/>
    <mergeCell ref="LGI16:LGK16"/>
    <mergeCell ref="LGL16:LGM16"/>
    <mergeCell ref="LGN16:LGP16"/>
    <mergeCell ref="LGQ16:LGR16"/>
    <mergeCell ref="LGS16:LGU16"/>
    <mergeCell ref="LGV16:LGW16"/>
    <mergeCell ref="LGX16:LGZ16"/>
    <mergeCell ref="LHA16:LHB16"/>
    <mergeCell ref="LIV16:LIX16"/>
    <mergeCell ref="LIY16:LIZ16"/>
    <mergeCell ref="LJA16:LJC16"/>
    <mergeCell ref="LJD16:LJE16"/>
    <mergeCell ref="LJF16:LJH16"/>
    <mergeCell ref="LJI16:LJJ16"/>
    <mergeCell ref="LJK16:LJM16"/>
    <mergeCell ref="LJN16:LJO16"/>
    <mergeCell ref="LJP16:LJR16"/>
    <mergeCell ref="LHZ16:LIA16"/>
    <mergeCell ref="LIB16:LID16"/>
    <mergeCell ref="LIE16:LIF16"/>
    <mergeCell ref="LIG16:LII16"/>
    <mergeCell ref="LIJ16:LIK16"/>
    <mergeCell ref="LIL16:LIN16"/>
    <mergeCell ref="LIO16:LIP16"/>
    <mergeCell ref="LIQ16:LIS16"/>
    <mergeCell ref="LIT16:LIU16"/>
    <mergeCell ref="LKO16:LKQ16"/>
    <mergeCell ref="LKR16:LKS16"/>
    <mergeCell ref="LKT16:LKV16"/>
    <mergeCell ref="LKW16:LKX16"/>
    <mergeCell ref="LKY16:LLA16"/>
    <mergeCell ref="LLB16:LLC16"/>
    <mergeCell ref="LLD16:LLF16"/>
    <mergeCell ref="LLG16:LLH16"/>
    <mergeCell ref="LLI16:LLK16"/>
    <mergeCell ref="LJS16:LJT16"/>
    <mergeCell ref="LJU16:LJW16"/>
    <mergeCell ref="LJX16:LJY16"/>
    <mergeCell ref="LJZ16:LKB16"/>
    <mergeCell ref="LKC16:LKD16"/>
    <mergeCell ref="LKE16:LKG16"/>
    <mergeCell ref="LKH16:LKI16"/>
    <mergeCell ref="LKJ16:LKL16"/>
    <mergeCell ref="LKM16:LKN16"/>
    <mergeCell ref="LMH16:LMJ16"/>
    <mergeCell ref="LMK16:LML16"/>
    <mergeCell ref="LMM16:LMO16"/>
    <mergeCell ref="LMP16:LMQ16"/>
    <mergeCell ref="LMR16:LMT16"/>
    <mergeCell ref="LMU16:LMV16"/>
    <mergeCell ref="LMW16:LMY16"/>
    <mergeCell ref="LMZ16:LNA16"/>
    <mergeCell ref="LNB16:LND16"/>
    <mergeCell ref="LLL16:LLM16"/>
    <mergeCell ref="LLN16:LLP16"/>
    <mergeCell ref="LLQ16:LLR16"/>
    <mergeCell ref="LLS16:LLU16"/>
    <mergeCell ref="LLV16:LLW16"/>
    <mergeCell ref="LLX16:LLZ16"/>
    <mergeCell ref="LMA16:LMB16"/>
    <mergeCell ref="LMC16:LME16"/>
    <mergeCell ref="LMF16:LMG16"/>
    <mergeCell ref="LOA16:LOC16"/>
    <mergeCell ref="LOD16:LOE16"/>
    <mergeCell ref="LOF16:LOH16"/>
    <mergeCell ref="LOI16:LOJ16"/>
    <mergeCell ref="LOK16:LOM16"/>
    <mergeCell ref="LON16:LOO16"/>
    <mergeCell ref="LOP16:LOR16"/>
    <mergeCell ref="LOS16:LOT16"/>
    <mergeCell ref="LOU16:LOW16"/>
    <mergeCell ref="LNE16:LNF16"/>
    <mergeCell ref="LNG16:LNI16"/>
    <mergeCell ref="LNJ16:LNK16"/>
    <mergeCell ref="LNL16:LNN16"/>
    <mergeCell ref="LNO16:LNP16"/>
    <mergeCell ref="LNQ16:LNS16"/>
    <mergeCell ref="LNT16:LNU16"/>
    <mergeCell ref="LNV16:LNX16"/>
    <mergeCell ref="LNY16:LNZ16"/>
    <mergeCell ref="LPT16:LPV16"/>
    <mergeCell ref="LPW16:LPX16"/>
    <mergeCell ref="LPY16:LQA16"/>
    <mergeCell ref="LQB16:LQC16"/>
    <mergeCell ref="LQD16:LQF16"/>
    <mergeCell ref="LQG16:LQH16"/>
    <mergeCell ref="LQI16:LQK16"/>
    <mergeCell ref="LQL16:LQM16"/>
    <mergeCell ref="LQN16:LQP16"/>
    <mergeCell ref="LOX16:LOY16"/>
    <mergeCell ref="LOZ16:LPB16"/>
    <mergeCell ref="LPC16:LPD16"/>
    <mergeCell ref="LPE16:LPG16"/>
    <mergeCell ref="LPH16:LPI16"/>
    <mergeCell ref="LPJ16:LPL16"/>
    <mergeCell ref="LPM16:LPN16"/>
    <mergeCell ref="LPO16:LPQ16"/>
    <mergeCell ref="LPR16:LPS16"/>
    <mergeCell ref="LRM16:LRO16"/>
    <mergeCell ref="LRP16:LRQ16"/>
    <mergeCell ref="LRR16:LRT16"/>
    <mergeCell ref="LRU16:LRV16"/>
    <mergeCell ref="LRW16:LRY16"/>
    <mergeCell ref="LRZ16:LSA16"/>
    <mergeCell ref="LSB16:LSD16"/>
    <mergeCell ref="LSE16:LSF16"/>
    <mergeCell ref="LSG16:LSI16"/>
    <mergeCell ref="LQQ16:LQR16"/>
    <mergeCell ref="LQS16:LQU16"/>
    <mergeCell ref="LQV16:LQW16"/>
    <mergeCell ref="LQX16:LQZ16"/>
    <mergeCell ref="LRA16:LRB16"/>
    <mergeCell ref="LRC16:LRE16"/>
    <mergeCell ref="LRF16:LRG16"/>
    <mergeCell ref="LRH16:LRJ16"/>
    <mergeCell ref="LRK16:LRL16"/>
    <mergeCell ref="LTF16:LTH16"/>
    <mergeCell ref="LTI16:LTJ16"/>
    <mergeCell ref="LTK16:LTM16"/>
    <mergeCell ref="LTN16:LTO16"/>
    <mergeCell ref="LTP16:LTR16"/>
    <mergeCell ref="LTS16:LTT16"/>
    <mergeCell ref="LTU16:LTW16"/>
    <mergeCell ref="LTX16:LTY16"/>
    <mergeCell ref="LTZ16:LUB16"/>
    <mergeCell ref="LSJ16:LSK16"/>
    <mergeCell ref="LSL16:LSN16"/>
    <mergeCell ref="LSO16:LSP16"/>
    <mergeCell ref="LSQ16:LSS16"/>
    <mergeCell ref="LST16:LSU16"/>
    <mergeCell ref="LSV16:LSX16"/>
    <mergeCell ref="LSY16:LSZ16"/>
    <mergeCell ref="LTA16:LTC16"/>
    <mergeCell ref="LTD16:LTE16"/>
    <mergeCell ref="LUY16:LVA16"/>
    <mergeCell ref="LVB16:LVC16"/>
    <mergeCell ref="LVD16:LVF16"/>
    <mergeCell ref="LVG16:LVH16"/>
    <mergeCell ref="LVI16:LVK16"/>
    <mergeCell ref="LVL16:LVM16"/>
    <mergeCell ref="LVN16:LVP16"/>
    <mergeCell ref="LVQ16:LVR16"/>
    <mergeCell ref="LVS16:LVU16"/>
    <mergeCell ref="LUC16:LUD16"/>
    <mergeCell ref="LUE16:LUG16"/>
    <mergeCell ref="LUH16:LUI16"/>
    <mergeCell ref="LUJ16:LUL16"/>
    <mergeCell ref="LUM16:LUN16"/>
    <mergeCell ref="LUO16:LUQ16"/>
    <mergeCell ref="LUR16:LUS16"/>
    <mergeCell ref="LUT16:LUV16"/>
    <mergeCell ref="LUW16:LUX16"/>
    <mergeCell ref="LWR16:LWT16"/>
    <mergeCell ref="LWU16:LWV16"/>
    <mergeCell ref="LWW16:LWY16"/>
    <mergeCell ref="LWZ16:LXA16"/>
    <mergeCell ref="LXB16:LXD16"/>
    <mergeCell ref="LXE16:LXF16"/>
    <mergeCell ref="LXG16:LXI16"/>
    <mergeCell ref="LXJ16:LXK16"/>
    <mergeCell ref="LXL16:LXN16"/>
    <mergeCell ref="LVV16:LVW16"/>
    <mergeCell ref="LVX16:LVZ16"/>
    <mergeCell ref="LWA16:LWB16"/>
    <mergeCell ref="LWC16:LWE16"/>
    <mergeCell ref="LWF16:LWG16"/>
    <mergeCell ref="LWH16:LWJ16"/>
    <mergeCell ref="LWK16:LWL16"/>
    <mergeCell ref="LWM16:LWO16"/>
    <mergeCell ref="LWP16:LWQ16"/>
    <mergeCell ref="LYK16:LYM16"/>
    <mergeCell ref="LYN16:LYO16"/>
    <mergeCell ref="LYP16:LYR16"/>
    <mergeCell ref="LYS16:LYT16"/>
    <mergeCell ref="LYU16:LYW16"/>
    <mergeCell ref="LYX16:LYY16"/>
    <mergeCell ref="LYZ16:LZB16"/>
    <mergeCell ref="LZC16:LZD16"/>
    <mergeCell ref="LZE16:LZG16"/>
    <mergeCell ref="LXO16:LXP16"/>
    <mergeCell ref="LXQ16:LXS16"/>
    <mergeCell ref="LXT16:LXU16"/>
    <mergeCell ref="LXV16:LXX16"/>
    <mergeCell ref="LXY16:LXZ16"/>
    <mergeCell ref="LYA16:LYC16"/>
    <mergeCell ref="LYD16:LYE16"/>
    <mergeCell ref="LYF16:LYH16"/>
    <mergeCell ref="LYI16:LYJ16"/>
    <mergeCell ref="MAD16:MAF16"/>
    <mergeCell ref="MAG16:MAH16"/>
    <mergeCell ref="MAI16:MAK16"/>
    <mergeCell ref="MAL16:MAM16"/>
    <mergeCell ref="MAN16:MAP16"/>
    <mergeCell ref="MAQ16:MAR16"/>
    <mergeCell ref="MAS16:MAU16"/>
    <mergeCell ref="MAV16:MAW16"/>
    <mergeCell ref="MAX16:MAZ16"/>
    <mergeCell ref="LZH16:LZI16"/>
    <mergeCell ref="LZJ16:LZL16"/>
    <mergeCell ref="LZM16:LZN16"/>
    <mergeCell ref="LZO16:LZQ16"/>
    <mergeCell ref="LZR16:LZS16"/>
    <mergeCell ref="LZT16:LZV16"/>
    <mergeCell ref="LZW16:LZX16"/>
    <mergeCell ref="LZY16:MAA16"/>
    <mergeCell ref="MAB16:MAC16"/>
    <mergeCell ref="MBW16:MBY16"/>
    <mergeCell ref="MBZ16:MCA16"/>
    <mergeCell ref="MCB16:MCD16"/>
    <mergeCell ref="MCE16:MCF16"/>
    <mergeCell ref="MCG16:MCI16"/>
    <mergeCell ref="MCJ16:MCK16"/>
    <mergeCell ref="MCL16:MCN16"/>
    <mergeCell ref="MCO16:MCP16"/>
    <mergeCell ref="MCQ16:MCS16"/>
    <mergeCell ref="MBA16:MBB16"/>
    <mergeCell ref="MBC16:MBE16"/>
    <mergeCell ref="MBF16:MBG16"/>
    <mergeCell ref="MBH16:MBJ16"/>
    <mergeCell ref="MBK16:MBL16"/>
    <mergeCell ref="MBM16:MBO16"/>
    <mergeCell ref="MBP16:MBQ16"/>
    <mergeCell ref="MBR16:MBT16"/>
    <mergeCell ref="MBU16:MBV16"/>
    <mergeCell ref="MDP16:MDR16"/>
    <mergeCell ref="MDS16:MDT16"/>
    <mergeCell ref="MDU16:MDW16"/>
    <mergeCell ref="MDX16:MDY16"/>
    <mergeCell ref="MDZ16:MEB16"/>
    <mergeCell ref="MEC16:MED16"/>
    <mergeCell ref="MEE16:MEG16"/>
    <mergeCell ref="MEH16:MEI16"/>
    <mergeCell ref="MEJ16:MEL16"/>
    <mergeCell ref="MCT16:MCU16"/>
    <mergeCell ref="MCV16:MCX16"/>
    <mergeCell ref="MCY16:MCZ16"/>
    <mergeCell ref="MDA16:MDC16"/>
    <mergeCell ref="MDD16:MDE16"/>
    <mergeCell ref="MDF16:MDH16"/>
    <mergeCell ref="MDI16:MDJ16"/>
    <mergeCell ref="MDK16:MDM16"/>
    <mergeCell ref="MDN16:MDO16"/>
    <mergeCell ref="MFI16:MFK16"/>
    <mergeCell ref="MFL16:MFM16"/>
    <mergeCell ref="MFN16:MFP16"/>
    <mergeCell ref="MFQ16:MFR16"/>
    <mergeCell ref="MFS16:MFU16"/>
    <mergeCell ref="MFV16:MFW16"/>
    <mergeCell ref="MFX16:MFZ16"/>
    <mergeCell ref="MGA16:MGB16"/>
    <mergeCell ref="MGC16:MGE16"/>
    <mergeCell ref="MEM16:MEN16"/>
    <mergeCell ref="MEO16:MEQ16"/>
    <mergeCell ref="MER16:MES16"/>
    <mergeCell ref="MET16:MEV16"/>
    <mergeCell ref="MEW16:MEX16"/>
    <mergeCell ref="MEY16:MFA16"/>
    <mergeCell ref="MFB16:MFC16"/>
    <mergeCell ref="MFD16:MFF16"/>
    <mergeCell ref="MFG16:MFH16"/>
    <mergeCell ref="MHB16:MHD16"/>
    <mergeCell ref="MHE16:MHF16"/>
    <mergeCell ref="MHG16:MHI16"/>
    <mergeCell ref="MHJ16:MHK16"/>
    <mergeCell ref="MHL16:MHN16"/>
    <mergeCell ref="MHO16:MHP16"/>
    <mergeCell ref="MHQ16:MHS16"/>
    <mergeCell ref="MHT16:MHU16"/>
    <mergeCell ref="MHV16:MHX16"/>
    <mergeCell ref="MGF16:MGG16"/>
    <mergeCell ref="MGH16:MGJ16"/>
    <mergeCell ref="MGK16:MGL16"/>
    <mergeCell ref="MGM16:MGO16"/>
    <mergeCell ref="MGP16:MGQ16"/>
    <mergeCell ref="MGR16:MGT16"/>
    <mergeCell ref="MGU16:MGV16"/>
    <mergeCell ref="MGW16:MGY16"/>
    <mergeCell ref="MGZ16:MHA16"/>
    <mergeCell ref="MIU16:MIW16"/>
    <mergeCell ref="MIX16:MIY16"/>
    <mergeCell ref="MIZ16:MJB16"/>
    <mergeCell ref="MJC16:MJD16"/>
    <mergeCell ref="MJE16:MJG16"/>
    <mergeCell ref="MJH16:MJI16"/>
    <mergeCell ref="MJJ16:MJL16"/>
    <mergeCell ref="MJM16:MJN16"/>
    <mergeCell ref="MJO16:MJQ16"/>
    <mergeCell ref="MHY16:MHZ16"/>
    <mergeCell ref="MIA16:MIC16"/>
    <mergeCell ref="MID16:MIE16"/>
    <mergeCell ref="MIF16:MIH16"/>
    <mergeCell ref="MII16:MIJ16"/>
    <mergeCell ref="MIK16:MIM16"/>
    <mergeCell ref="MIN16:MIO16"/>
    <mergeCell ref="MIP16:MIR16"/>
    <mergeCell ref="MIS16:MIT16"/>
    <mergeCell ref="MKN16:MKP16"/>
    <mergeCell ref="MKQ16:MKR16"/>
    <mergeCell ref="MKS16:MKU16"/>
    <mergeCell ref="MKV16:MKW16"/>
    <mergeCell ref="MKX16:MKZ16"/>
    <mergeCell ref="MLA16:MLB16"/>
    <mergeCell ref="MLC16:MLE16"/>
    <mergeCell ref="MLF16:MLG16"/>
    <mergeCell ref="MLH16:MLJ16"/>
    <mergeCell ref="MJR16:MJS16"/>
    <mergeCell ref="MJT16:MJV16"/>
    <mergeCell ref="MJW16:MJX16"/>
    <mergeCell ref="MJY16:MKA16"/>
    <mergeCell ref="MKB16:MKC16"/>
    <mergeCell ref="MKD16:MKF16"/>
    <mergeCell ref="MKG16:MKH16"/>
    <mergeCell ref="MKI16:MKK16"/>
    <mergeCell ref="MKL16:MKM16"/>
    <mergeCell ref="MMG16:MMI16"/>
    <mergeCell ref="MMJ16:MMK16"/>
    <mergeCell ref="MML16:MMN16"/>
    <mergeCell ref="MMO16:MMP16"/>
    <mergeCell ref="MMQ16:MMS16"/>
    <mergeCell ref="MMT16:MMU16"/>
    <mergeCell ref="MMV16:MMX16"/>
    <mergeCell ref="MMY16:MMZ16"/>
    <mergeCell ref="MNA16:MNC16"/>
    <mergeCell ref="MLK16:MLL16"/>
    <mergeCell ref="MLM16:MLO16"/>
    <mergeCell ref="MLP16:MLQ16"/>
    <mergeCell ref="MLR16:MLT16"/>
    <mergeCell ref="MLU16:MLV16"/>
    <mergeCell ref="MLW16:MLY16"/>
    <mergeCell ref="MLZ16:MMA16"/>
    <mergeCell ref="MMB16:MMD16"/>
    <mergeCell ref="MME16:MMF16"/>
    <mergeCell ref="MNZ16:MOB16"/>
    <mergeCell ref="MOC16:MOD16"/>
    <mergeCell ref="MOE16:MOG16"/>
    <mergeCell ref="MOH16:MOI16"/>
    <mergeCell ref="MOJ16:MOL16"/>
    <mergeCell ref="MOM16:MON16"/>
    <mergeCell ref="MOO16:MOQ16"/>
    <mergeCell ref="MOR16:MOS16"/>
    <mergeCell ref="MOT16:MOV16"/>
    <mergeCell ref="MND16:MNE16"/>
    <mergeCell ref="MNF16:MNH16"/>
    <mergeCell ref="MNI16:MNJ16"/>
    <mergeCell ref="MNK16:MNM16"/>
    <mergeCell ref="MNN16:MNO16"/>
    <mergeCell ref="MNP16:MNR16"/>
    <mergeCell ref="MNS16:MNT16"/>
    <mergeCell ref="MNU16:MNW16"/>
    <mergeCell ref="MNX16:MNY16"/>
    <mergeCell ref="MPS16:MPU16"/>
    <mergeCell ref="MPV16:MPW16"/>
    <mergeCell ref="MPX16:MPZ16"/>
    <mergeCell ref="MQA16:MQB16"/>
    <mergeCell ref="MQC16:MQE16"/>
    <mergeCell ref="MQF16:MQG16"/>
    <mergeCell ref="MQH16:MQJ16"/>
    <mergeCell ref="MQK16:MQL16"/>
    <mergeCell ref="MQM16:MQO16"/>
    <mergeCell ref="MOW16:MOX16"/>
    <mergeCell ref="MOY16:MPA16"/>
    <mergeCell ref="MPB16:MPC16"/>
    <mergeCell ref="MPD16:MPF16"/>
    <mergeCell ref="MPG16:MPH16"/>
    <mergeCell ref="MPI16:MPK16"/>
    <mergeCell ref="MPL16:MPM16"/>
    <mergeCell ref="MPN16:MPP16"/>
    <mergeCell ref="MPQ16:MPR16"/>
    <mergeCell ref="MRL16:MRN16"/>
    <mergeCell ref="MRO16:MRP16"/>
    <mergeCell ref="MRQ16:MRS16"/>
    <mergeCell ref="MRT16:MRU16"/>
    <mergeCell ref="MRV16:MRX16"/>
    <mergeCell ref="MRY16:MRZ16"/>
    <mergeCell ref="MSA16:MSC16"/>
    <mergeCell ref="MSD16:MSE16"/>
    <mergeCell ref="MSF16:MSH16"/>
    <mergeCell ref="MQP16:MQQ16"/>
    <mergeCell ref="MQR16:MQT16"/>
    <mergeCell ref="MQU16:MQV16"/>
    <mergeCell ref="MQW16:MQY16"/>
    <mergeCell ref="MQZ16:MRA16"/>
    <mergeCell ref="MRB16:MRD16"/>
    <mergeCell ref="MRE16:MRF16"/>
    <mergeCell ref="MRG16:MRI16"/>
    <mergeCell ref="MRJ16:MRK16"/>
    <mergeCell ref="MTE16:MTG16"/>
    <mergeCell ref="MTH16:MTI16"/>
    <mergeCell ref="MTJ16:MTL16"/>
    <mergeCell ref="MTM16:MTN16"/>
    <mergeCell ref="MTO16:MTQ16"/>
    <mergeCell ref="MTR16:MTS16"/>
    <mergeCell ref="MTT16:MTV16"/>
    <mergeCell ref="MTW16:MTX16"/>
    <mergeCell ref="MTY16:MUA16"/>
    <mergeCell ref="MSI16:MSJ16"/>
    <mergeCell ref="MSK16:MSM16"/>
    <mergeCell ref="MSN16:MSO16"/>
    <mergeCell ref="MSP16:MSR16"/>
    <mergeCell ref="MSS16:MST16"/>
    <mergeCell ref="MSU16:MSW16"/>
    <mergeCell ref="MSX16:MSY16"/>
    <mergeCell ref="MSZ16:MTB16"/>
    <mergeCell ref="MTC16:MTD16"/>
    <mergeCell ref="MUX16:MUZ16"/>
    <mergeCell ref="MVA16:MVB16"/>
    <mergeCell ref="MVC16:MVE16"/>
    <mergeCell ref="MVF16:MVG16"/>
    <mergeCell ref="MVH16:MVJ16"/>
    <mergeCell ref="MVK16:MVL16"/>
    <mergeCell ref="MVM16:MVO16"/>
    <mergeCell ref="MVP16:MVQ16"/>
    <mergeCell ref="MVR16:MVT16"/>
    <mergeCell ref="MUB16:MUC16"/>
    <mergeCell ref="MUD16:MUF16"/>
    <mergeCell ref="MUG16:MUH16"/>
    <mergeCell ref="MUI16:MUK16"/>
    <mergeCell ref="MUL16:MUM16"/>
    <mergeCell ref="MUN16:MUP16"/>
    <mergeCell ref="MUQ16:MUR16"/>
    <mergeCell ref="MUS16:MUU16"/>
    <mergeCell ref="MUV16:MUW16"/>
    <mergeCell ref="MWQ16:MWS16"/>
    <mergeCell ref="MWT16:MWU16"/>
    <mergeCell ref="MWV16:MWX16"/>
    <mergeCell ref="MWY16:MWZ16"/>
    <mergeCell ref="MXA16:MXC16"/>
    <mergeCell ref="MXD16:MXE16"/>
    <mergeCell ref="MXF16:MXH16"/>
    <mergeCell ref="MXI16:MXJ16"/>
    <mergeCell ref="MXK16:MXM16"/>
    <mergeCell ref="MVU16:MVV16"/>
    <mergeCell ref="MVW16:MVY16"/>
    <mergeCell ref="MVZ16:MWA16"/>
    <mergeCell ref="MWB16:MWD16"/>
    <mergeCell ref="MWE16:MWF16"/>
    <mergeCell ref="MWG16:MWI16"/>
    <mergeCell ref="MWJ16:MWK16"/>
    <mergeCell ref="MWL16:MWN16"/>
    <mergeCell ref="MWO16:MWP16"/>
    <mergeCell ref="MYJ16:MYL16"/>
    <mergeCell ref="MYM16:MYN16"/>
    <mergeCell ref="MYO16:MYQ16"/>
    <mergeCell ref="MYR16:MYS16"/>
    <mergeCell ref="MYT16:MYV16"/>
    <mergeCell ref="MYW16:MYX16"/>
    <mergeCell ref="MYY16:MZA16"/>
    <mergeCell ref="MZB16:MZC16"/>
    <mergeCell ref="MZD16:MZF16"/>
    <mergeCell ref="MXN16:MXO16"/>
    <mergeCell ref="MXP16:MXR16"/>
    <mergeCell ref="MXS16:MXT16"/>
    <mergeCell ref="MXU16:MXW16"/>
    <mergeCell ref="MXX16:MXY16"/>
    <mergeCell ref="MXZ16:MYB16"/>
    <mergeCell ref="MYC16:MYD16"/>
    <mergeCell ref="MYE16:MYG16"/>
    <mergeCell ref="MYH16:MYI16"/>
    <mergeCell ref="NAC16:NAE16"/>
    <mergeCell ref="NAF16:NAG16"/>
    <mergeCell ref="NAH16:NAJ16"/>
    <mergeCell ref="NAK16:NAL16"/>
    <mergeCell ref="NAM16:NAO16"/>
    <mergeCell ref="NAP16:NAQ16"/>
    <mergeCell ref="NAR16:NAT16"/>
    <mergeCell ref="NAU16:NAV16"/>
    <mergeCell ref="NAW16:NAY16"/>
    <mergeCell ref="MZG16:MZH16"/>
    <mergeCell ref="MZI16:MZK16"/>
    <mergeCell ref="MZL16:MZM16"/>
    <mergeCell ref="MZN16:MZP16"/>
    <mergeCell ref="MZQ16:MZR16"/>
    <mergeCell ref="MZS16:MZU16"/>
    <mergeCell ref="MZV16:MZW16"/>
    <mergeCell ref="MZX16:MZZ16"/>
    <mergeCell ref="NAA16:NAB16"/>
    <mergeCell ref="NBV16:NBX16"/>
    <mergeCell ref="NBY16:NBZ16"/>
    <mergeCell ref="NCA16:NCC16"/>
    <mergeCell ref="NCD16:NCE16"/>
    <mergeCell ref="NCF16:NCH16"/>
    <mergeCell ref="NCI16:NCJ16"/>
    <mergeCell ref="NCK16:NCM16"/>
    <mergeCell ref="NCN16:NCO16"/>
    <mergeCell ref="NCP16:NCR16"/>
    <mergeCell ref="NAZ16:NBA16"/>
    <mergeCell ref="NBB16:NBD16"/>
    <mergeCell ref="NBE16:NBF16"/>
    <mergeCell ref="NBG16:NBI16"/>
    <mergeCell ref="NBJ16:NBK16"/>
    <mergeCell ref="NBL16:NBN16"/>
    <mergeCell ref="NBO16:NBP16"/>
    <mergeCell ref="NBQ16:NBS16"/>
    <mergeCell ref="NBT16:NBU16"/>
    <mergeCell ref="NDO16:NDQ16"/>
    <mergeCell ref="NDR16:NDS16"/>
    <mergeCell ref="NDT16:NDV16"/>
    <mergeCell ref="NDW16:NDX16"/>
    <mergeCell ref="NDY16:NEA16"/>
    <mergeCell ref="NEB16:NEC16"/>
    <mergeCell ref="NED16:NEF16"/>
    <mergeCell ref="NEG16:NEH16"/>
    <mergeCell ref="NEI16:NEK16"/>
    <mergeCell ref="NCS16:NCT16"/>
    <mergeCell ref="NCU16:NCW16"/>
    <mergeCell ref="NCX16:NCY16"/>
    <mergeCell ref="NCZ16:NDB16"/>
    <mergeCell ref="NDC16:NDD16"/>
    <mergeCell ref="NDE16:NDG16"/>
    <mergeCell ref="NDH16:NDI16"/>
    <mergeCell ref="NDJ16:NDL16"/>
    <mergeCell ref="NDM16:NDN16"/>
    <mergeCell ref="NFH16:NFJ16"/>
    <mergeCell ref="NFK16:NFL16"/>
    <mergeCell ref="NFM16:NFO16"/>
    <mergeCell ref="NFP16:NFQ16"/>
    <mergeCell ref="NFR16:NFT16"/>
    <mergeCell ref="NFU16:NFV16"/>
    <mergeCell ref="NFW16:NFY16"/>
    <mergeCell ref="NFZ16:NGA16"/>
    <mergeCell ref="NGB16:NGD16"/>
    <mergeCell ref="NEL16:NEM16"/>
    <mergeCell ref="NEN16:NEP16"/>
    <mergeCell ref="NEQ16:NER16"/>
    <mergeCell ref="NES16:NEU16"/>
    <mergeCell ref="NEV16:NEW16"/>
    <mergeCell ref="NEX16:NEZ16"/>
    <mergeCell ref="NFA16:NFB16"/>
    <mergeCell ref="NFC16:NFE16"/>
    <mergeCell ref="NFF16:NFG16"/>
    <mergeCell ref="NHA16:NHC16"/>
    <mergeCell ref="NHD16:NHE16"/>
    <mergeCell ref="NHF16:NHH16"/>
    <mergeCell ref="NHI16:NHJ16"/>
    <mergeCell ref="NHK16:NHM16"/>
    <mergeCell ref="NHN16:NHO16"/>
    <mergeCell ref="NHP16:NHR16"/>
    <mergeCell ref="NHS16:NHT16"/>
    <mergeCell ref="NHU16:NHW16"/>
    <mergeCell ref="NGE16:NGF16"/>
    <mergeCell ref="NGG16:NGI16"/>
    <mergeCell ref="NGJ16:NGK16"/>
    <mergeCell ref="NGL16:NGN16"/>
    <mergeCell ref="NGO16:NGP16"/>
    <mergeCell ref="NGQ16:NGS16"/>
    <mergeCell ref="NGT16:NGU16"/>
    <mergeCell ref="NGV16:NGX16"/>
    <mergeCell ref="NGY16:NGZ16"/>
    <mergeCell ref="NIT16:NIV16"/>
    <mergeCell ref="NIW16:NIX16"/>
    <mergeCell ref="NIY16:NJA16"/>
    <mergeCell ref="NJB16:NJC16"/>
    <mergeCell ref="NJD16:NJF16"/>
    <mergeCell ref="NJG16:NJH16"/>
    <mergeCell ref="NJI16:NJK16"/>
    <mergeCell ref="NJL16:NJM16"/>
    <mergeCell ref="NJN16:NJP16"/>
    <mergeCell ref="NHX16:NHY16"/>
    <mergeCell ref="NHZ16:NIB16"/>
    <mergeCell ref="NIC16:NID16"/>
    <mergeCell ref="NIE16:NIG16"/>
    <mergeCell ref="NIH16:NII16"/>
    <mergeCell ref="NIJ16:NIL16"/>
    <mergeCell ref="NIM16:NIN16"/>
    <mergeCell ref="NIO16:NIQ16"/>
    <mergeCell ref="NIR16:NIS16"/>
    <mergeCell ref="NKM16:NKO16"/>
    <mergeCell ref="NKP16:NKQ16"/>
    <mergeCell ref="NKR16:NKT16"/>
    <mergeCell ref="NKU16:NKV16"/>
    <mergeCell ref="NKW16:NKY16"/>
    <mergeCell ref="NKZ16:NLA16"/>
    <mergeCell ref="NLB16:NLD16"/>
    <mergeCell ref="NLE16:NLF16"/>
    <mergeCell ref="NLG16:NLI16"/>
    <mergeCell ref="NJQ16:NJR16"/>
    <mergeCell ref="NJS16:NJU16"/>
    <mergeCell ref="NJV16:NJW16"/>
    <mergeCell ref="NJX16:NJZ16"/>
    <mergeCell ref="NKA16:NKB16"/>
    <mergeCell ref="NKC16:NKE16"/>
    <mergeCell ref="NKF16:NKG16"/>
    <mergeCell ref="NKH16:NKJ16"/>
    <mergeCell ref="NKK16:NKL16"/>
    <mergeCell ref="NMF16:NMH16"/>
    <mergeCell ref="NMI16:NMJ16"/>
    <mergeCell ref="NMK16:NMM16"/>
    <mergeCell ref="NMN16:NMO16"/>
    <mergeCell ref="NMP16:NMR16"/>
    <mergeCell ref="NMS16:NMT16"/>
    <mergeCell ref="NMU16:NMW16"/>
    <mergeCell ref="NMX16:NMY16"/>
    <mergeCell ref="NMZ16:NNB16"/>
    <mergeCell ref="NLJ16:NLK16"/>
    <mergeCell ref="NLL16:NLN16"/>
    <mergeCell ref="NLO16:NLP16"/>
    <mergeCell ref="NLQ16:NLS16"/>
    <mergeCell ref="NLT16:NLU16"/>
    <mergeCell ref="NLV16:NLX16"/>
    <mergeCell ref="NLY16:NLZ16"/>
    <mergeCell ref="NMA16:NMC16"/>
    <mergeCell ref="NMD16:NME16"/>
    <mergeCell ref="NNY16:NOA16"/>
    <mergeCell ref="NOB16:NOC16"/>
    <mergeCell ref="NOD16:NOF16"/>
    <mergeCell ref="NOG16:NOH16"/>
    <mergeCell ref="NOI16:NOK16"/>
    <mergeCell ref="NOL16:NOM16"/>
    <mergeCell ref="NON16:NOP16"/>
    <mergeCell ref="NOQ16:NOR16"/>
    <mergeCell ref="NOS16:NOU16"/>
    <mergeCell ref="NNC16:NND16"/>
    <mergeCell ref="NNE16:NNG16"/>
    <mergeCell ref="NNH16:NNI16"/>
    <mergeCell ref="NNJ16:NNL16"/>
    <mergeCell ref="NNM16:NNN16"/>
    <mergeCell ref="NNO16:NNQ16"/>
    <mergeCell ref="NNR16:NNS16"/>
    <mergeCell ref="NNT16:NNV16"/>
    <mergeCell ref="NNW16:NNX16"/>
    <mergeCell ref="NPR16:NPT16"/>
    <mergeCell ref="NPU16:NPV16"/>
    <mergeCell ref="NPW16:NPY16"/>
    <mergeCell ref="NPZ16:NQA16"/>
    <mergeCell ref="NQB16:NQD16"/>
    <mergeCell ref="NQE16:NQF16"/>
    <mergeCell ref="NQG16:NQI16"/>
    <mergeCell ref="NQJ16:NQK16"/>
    <mergeCell ref="NQL16:NQN16"/>
    <mergeCell ref="NOV16:NOW16"/>
    <mergeCell ref="NOX16:NOZ16"/>
    <mergeCell ref="NPA16:NPB16"/>
    <mergeCell ref="NPC16:NPE16"/>
    <mergeCell ref="NPF16:NPG16"/>
    <mergeCell ref="NPH16:NPJ16"/>
    <mergeCell ref="NPK16:NPL16"/>
    <mergeCell ref="NPM16:NPO16"/>
    <mergeCell ref="NPP16:NPQ16"/>
    <mergeCell ref="NRK16:NRM16"/>
    <mergeCell ref="NRN16:NRO16"/>
    <mergeCell ref="NRP16:NRR16"/>
    <mergeCell ref="NRS16:NRT16"/>
    <mergeCell ref="NRU16:NRW16"/>
    <mergeCell ref="NRX16:NRY16"/>
    <mergeCell ref="NRZ16:NSB16"/>
    <mergeCell ref="NSC16:NSD16"/>
    <mergeCell ref="NSE16:NSG16"/>
    <mergeCell ref="NQO16:NQP16"/>
    <mergeCell ref="NQQ16:NQS16"/>
    <mergeCell ref="NQT16:NQU16"/>
    <mergeCell ref="NQV16:NQX16"/>
    <mergeCell ref="NQY16:NQZ16"/>
    <mergeCell ref="NRA16:NRC16"/>
    <mergeCell ref="NRD16:NRE16"/>
    <mergeCell ref="NRF16:NRH16"/>
    <mergeCell ref="NRI16:NRJ16"/>
    <mergeCell ref="NTD16:NTF16"/>
    <mergeCell ref="NTG16:NTH16"/>
    <mergeCell ref="NTI16:NTK16"/>
    <mergeCell ref="NTL16:NTM16"/>
    <mergeCell ref="NTN16:NTP16"/>
    <mergeCell ref="NTQ16:NTR16"/>
    <mergeCell ref="NTS16:NTU16"/>
    <mergeCell ref="NTV16:NTW16"/>
    <mergeCell ref="NTX16:NTZ16"/>
    <mergeCell ref="NSH16:NSI16"/>
    <mergeCell ref="NSJ16:NSL16"/>
    <mergeCell ref="NSM16:NSN16"/>
    <mergeCell ref="NSO16:NSQ16"/>
    <mergeCell ref="NSR16:NSS16"/>
    <mergeCell ref="NST16:NSV16"/>
    <mergeCell ref="NSW16:NSX16"/>
    <mergeCell ref="NSY16:NTA16"/>
    <mergeCell ref="NTB16:NTC16"/>
    <mergeCell ref="NUW16:NUY16"/>
    <mergeCell ref="NUZ16:NVA16"/>
    <mergeCell ref="NVB16:NVD16"/>
    <mergeCell ref="NVE16:NVF16"/>
    <mergeCell ref="NVG16:NVI16"/>
    <mergeCell ref="NVJ16:NVK16"/>
    <mergeCell ref="NVL16:NVN16"/>
    <mergeCell ref="NVO16:NVP16"/>
    <mergeCell ref="NVQ16:NVS16"/>
    <mergeCell ref="NUA16:NUB16"/>
    <mergeCell ref="NUC16:NUE16"/>
    <mergeCell ref="NUF16:NUG16"/>
    <mergeCell ref="NUH16:NUJ16"/>
    <mergeCell ref="NUK16:NUL16"/>
    <mergeCell ref="NUM16:NUO16"/>
    <mergeCell ref="NUP16:NUQ16"/>
    <mergeCell ref="NUR16:NUT16"/>
    <mergeCell ref="NUU16:NUV16"/>
    <mergeCell ref="NWP16:NWR16"/>
    <mergeCell ref="NWS16:NWT16"/>
    <mergeCell ref="NWU16:NWW16"/>
    <mergeCell ref="NWX16:NWY16"/>
    <mergeCell ref="NWZ16:NXB16"/>
    <mergeCell ref="NXC16:NXD16"/>
    <mergeCell ref="NXE16:NXG16"/>
    <mergeCell ref="NXH16:NXI16"/>
    <mergeCell ref="NXJ16:NXL16"/>
    <mergeCell ref="NVT16:NVU16"/>
    <mergeCell ref="NVV16:NVX16"/>
    <mergeCell ref="NVY16:NVZ16"/>
    <mergeCell ref="NWA16:NWC16"/>
    <mergeCell ref="NWD16:NWE16"/>
    <mergeCell ref="NWF16:NWH16"/>
    <mergeCell ref="NWI16:NWJ16"/>
    <mergeCell ref="NWK16:NWM16"/>
    <mergeCell ref="NWN16:NWO16"/>
    <mergeCell ref="NYI16:NYK16"/>
    <mergeCell ref="NYL16:NYM16"/>
    <mergeCell ref="NYN16:NYP16"/>
    <mergeCell ref="NYQ16:NYR16"/>
    <mergeCell ref="NYS16:NYU16"/>
    <mergeCell ref="NYV16:NYW16"/>
    <mergeCell ref="NYX16:NYZ16"/>
    <mergeCell ref="NZA16:NZB16"/>
    <mergeCell ref="NZC16:NZE16"/>
    <mergeCell ref="NXM16:NXN16"/>
    <mergeCell ref="NXO16:NXQ16"/>
    <mergeCell ref="NXR16:NXS16"/>
    <mergeCell ref="NXT16:NXV16"/>
    <mergeCell ref="NXW16:NXX16"/>
    <mergeCell ref="NXY16:NYA16"/>
    <mergeCell ref="NYB16:NYC16"/>
    <mergeCell ref="NYD16:NYF16"/>
    <mergeCell ref="NYG16:NYH16"/>
    <mergeCell ref="OAB16:OAD16"/>
    <mergeCell ref="OAE16:OAF16"/>
    <mergeCell ref="OAG16:OAI16"/>
    <mergeCell ref="OAJ16:OAK16"/>
    <mergeCell ref="OAL16:OAN16"/>
    <mergeCell ref="OAO16:OAP16"/>
    <mergeCell ref="OAQ16:OAS16"/>
    <mergeCell ref="OAT16:OAU16"/>
    <mergeCell ref="OAV16:OAX16"/>
    <mergeCell ref="NZF16:NZG16"/>
    <mergeCell ref="NZH16:NZJ16"/>
    <mergeCell ref="NZK16:NZL16"/>
    <mergeCell ref="NZM16:NZO16"/>
    <mergeCell ref="NZP16:NZQ16"/>
    <mergeCell ref="NZR16:NZT16"/>
    <mergeCell ref="NZU16:NZV16"/>
    <mergeCell ref="NZW16:NZY16"/>
    <mergeCell ref="NZZ16:OAA16"/>
    <mergeCell ref="OBU16:OBW16"/>
    <mergeCell ref="OBX16:OBY16"/>
    <mergeCell ref="OBZ16:OCB16"/>
    <mergeCell ref="OCC16:OCD16"/>
    <mergeCell ref="OCE16:OCG16"/>
    <mergeCell ref="OCH16:OCI16"/>
    <mergeCell ref="OCJ16:OCL16"/>
    <mergeCell ref="OCM16:OCN16"/>
    <mergeCell ref="OCO16:OCQ16"/>
    <mergeCell ref="OAY16:OAZ16"/>
    <mergeCell ref="OBA16:OBC16"/>
    <mergeCell ref="OBD16:OBE16"/>
    <mergeCell ref="OBF16:OBH16"/>
    <mergeCell ref="OBI16:OBJ16"/>
    <mergeCell ref="OBK16:OBM16"/>
    <mergeCell ref="OBN16:OBO16"/>
    <mergeCell ref="OBP16:OBR16"/>
    <mergeCell ref="OBS16:OBT16"/>
    <mergeCell ref="ODN16:ODP16"/>
    <mergeCell ref="ODQ16:ODR16"/>
    <mergeCell ref="ODS16:ODU16"/>
    <mergeCell ref="ODV16:ODW16"/>
    <mergeCell ref="ODX16:ODZ16"/>
    <mergeCell ref="OEA16:OEB16"/>
    <mergeCell ref="OEC16:OEE16"/>
    <mergeCell ref="OEF16:OEG16"/>
    <mergeCell ref="OEH16:OEJ16"/>
    <mergeCell ref="OCR16:OCS16"/>
    <mergeCell ref="OCT16:OCV16"/>
    <mergeCell ref="OCW16:OCX16"/>
    <mergeCell ref="OCY16:ODA16"/>
    <mergeCell ref="ODB16:ODC16"/>
    <mergeCell ref="ODD16:ODF16"/>
    <mergeCell ref="ODG16:ODH16"/>
    <mergeCell ref="ODI16:ODK16"/>
    <mergeCell ref="ODL16:ODM16"/>
    <mergeCell ref="OFG16:OFI16"/>
    <mergeCell ref="OFJ16:OFK16"/>
    <mergeCell ref="OFL16:OFN16"/>
    <mergeCell ref="OFO16:OFP16"/>
    <mergeCell ref="OFQ16:OFS16"/>
    <mergeCell ref="OFT16:OFU16"/>
    <mergeCell ref="OFV16:OFX16"/>
    <mergeCell ref="OFY16:OFZ16"/>
    <mergeCell ref="OGA16:OGC16"/>
    <mergeCell ref="OEK16:OEL16"/>
    <mergeCell ref="OEM16:OEO16"/>
    <mergeCell ref="OEP16:OEQ16"/>
    <mergeCell ref="OER16:OET16"/>
    <mergeCell ref="OEU16:OEV16"/>
    <mergeCell ref="OEW16:OEY16"/>
    <mergeCell ref="OEZ16:OFA16"/>
    <mergeCell ref="OFB16:OFD16"/>
    <mergeCell ref="OFE16:OFF16"/>
    <mergeCell ref="OGZ16:OHB16"/>
    <mergeCell ref="OHC16:OHD16"/>
    <mergeCell ref="OHE16:OHG16"/>
    <mergeCell ref="OHH16:OHI16"/>
    <mergeCell ref="OHJ16:OHL16"/>
    <mergeCell ref="OHM16:OHN16"/>
    <mergeCell ref="OHO16:OHQ16"/>
    <mergeCell ref="OHR16:OHS16"/>
    <mergeCell ref="OHT16:OHV16"/>
    <mergeCell ref="OGD16:OGE16"/>
    <mergeCell ref="OGF16:OGH16"/>
    <mergeCell ref="OGI16:OGJ16"/>
    <mergeCell ref="OGK16:OGM16"/>
    <mergeCell ref="OGN16:OGO16"/>
    <mergeCell ref="OGP16:OGR16"/>
    <mergeCell ref="OGS16:OGT16"/>
    <mergeCell ref="OGU16:OGW16"/>
    <mergeCell ref="OGX16:OGY16"/>
    <mergeCell ref="OIS16:OIU16"/>
    <mergeCell ref="OIV16:OIW16"/>
    <mergeCell ref="OIX16:OIZ16"/>
    <mergeCell ref="OJA16:OJB16"/>
    <mergeCell ref="OJC16:OJE16"/>
    <mergeCell ref="OJF16:OJG16"/>
    <mergeCell ref="OJH16:OJJ16"/>
    <mergeCell ref="OJK16:OJL16"/>
    <mergeCell ref="OJM16:OJO16"/>
    <mergeCell ref="OHW16:OHX16"/>
    <mergeCell ref="OHY16:OIA16"/>
    <mergeCell ref="OIB16:OIC16"/>
    <mergeCell ref="OID16:OIF16"/>
    <mergeCell ref="OIG16:OIH16"/>
    <mergeCell ref="OII16:OIK16"/>
    <mergeCell ref="OIL16:OIM16"/>
    <mergeCell ref="OIN16:OIP16"/>
    <mergeCell ref="OIQ16:OIR16"/>
    <mergeCell ref="OKL16:OKN16"/>
    <mergeCell ref="OKO16:OKP16"/>
    <mergeCell ref="OKQ16:OKS16"/>
    <mergeCell ref="OKT16:OKU16"/>
    <mergeCell ref="OKV16:OKX16"/>
    <mergeCell ref="OKY16:OKZ16"/>
    <mergeCell ref="OLA16:OLC16"/>
    <mergeCell ref="OLD16:OLE16"/>
    <mergeCell ref="OLF16:OLH16"/>
    <mergeCell ref="OJP16:OJQ16"/>
    <mergeCell ref="OJR16:OJT16"/>
    <mergeCell ref="OJU16:OJV16"/>
    <mergeCell ref="OJW16:OJY16"/>
    <mergeCell ref="OJZ16:OKA16"/>
    <mergeCell ref="OKB16:OKD16"/>
    <mergeCell ref="OKE16:OKF16"/>
    <mergeCell ref="OKG16:OKI16"/>
    <mergeCell ref="OKJ16:OKK16"/>
    <mergeCell ref="OME16:OMG16"/>
    <mergeCell ref="OMH16:OMI16"/>
    <mergeCell ref="OMJ16:OML16"/>
    <mergeCell ref="OMM16:OMN16"/>
    <mergeCell ref="OMO16:OMQ16"/>
    <mergeCell ref="OMR16:OMS16"/>
    <mergeCell ref="OMT16:OMV16"/>
    <mergeCell ref="OMW16:OMX16"/>
    <mergeCell ref="OMY16:ONA16"/>
    <mergeCell ref="OLI16:OLJ16"/>
    <mergeCell ref="OLK16:OLM16"/>
    <mergeCell ref="OLN16:OLO16"/>
    <mergeCell ref="OLP16:OLR16"/>
    <mergeCell ref="OLS16:OLT16"/>
    <mergeCell ref="OLU16:OLW16"/>
    <mergeCell ref="OLX16:OLY16"/>
    <mergeCell ref="OLZ16:OMB16"/>
    <mergeCell ref="OMC16:OMD16"/>
    <mergeCell ref="ONX16:ONZ16"/>
    <mergeCell ref="OOA16:OOB16"/>
    <mergeCell ref="OOC16:OOE16"/>
    <mergeCell ref="OOF16:OOG16"/>
    <mergeCell ref="OOH16:OOJ16"/>
    <mergeCell ref="OOK16:OOL16"/>
    <mergeCell ref="OOM16:OOO16"/>
    <mergeCell ref="OOP16:OOQ16"/>
    <mergeCell ref="OOR16:OOT16"/>
    <mergeCell ref="ONB16:ONC16"/>
    <mergeCell ref="OND16:ONF16"/>
    <mergeCell ref="ONG16:ONH16"/>
    <mergeCell ref="ONI16:ONK16"/>
    <mergeCell ref="ONL16:ONM16"/>
    <mergeCell ref="ONN16:ONP16"/>
    <mergeCell ref="ONQ16:ONR16"/>
    <mergeCell ref="ONS16:ONU16"/>
    <mergeCell ref="ONV16:ONW16"/>
    <mergeCell ref="OPQ16:OPS16"/>
    <mergeCell ref="OPT16:OPU16"/>
    <mergeCell ref="OPV16:OPX16"/>
    <mergeCell ref="OPY16:OPZ16"/>
    <mergeCell ref="OQA16:OQC16"/>
    <mergeCell ref="OQD16:OQE16"/>
    <mergeCell ref="OQF16:OQH16"/>
    <mergeCell ref="OQI16:OQJ16"/>
    <mergeCell ref="OQK16:OQM16"/>
    <mergeCell ref="OOU16:OOV16"/>
    <mergeCell ref="OOW16:OOY16"/>
    <mergeCell ref="OOZ16:OPA16"/>
    <mergeCell ref="OPB16:OPD16"/>
    <mergeCell ref="OPE16:OPF16"/>
    <mergeCell ref="OPG16:OPI16"/>
    <mergeCell ref="OPJ16:OPK16"/>
    <mergeCell ref="OPL16:OPN16"/>
    <mergeCell ref="OPO16:OPP16"/>
    <mergeCell ref="ORJ16:ORL16"/>
    <mergeCell ref="ORM16:ORN16"/>
    <mergeCell ref="ORO16:ORQ16"/>
    <mergeCell ref="ORR16:ORS16"/>
    <mergeCell ref="ORT16:ORV16"/>
    <mergeCell ref="ORW16:ORX16"/>
    <mergeCell ref="ORY16:OSA16"/>
    <mergeCell ref="OSB16:OSC16"/>
    <mergeCell ref="OSD16:OSF16"/>
    <mergeCell ref="OQN16:OQO16"/>
    <mergeCell ref="OQP16:OQR16"/>
    <mergeCell ref="OQS16:OQT16"/>
    <mergeCell ref="OQU16:OQW16"/>
    <mergeCell ref="OQX16:OQY16"/>
    <mergeCell ref="OQZ16:ORB16"/>
    <mergeCell ref="ORC16:ORD16"/>
    <mergeCell ref="ORE16:ORG16"/>
    <mergeCell ref="ORH16:ORI16"/>
    <mergeCell ref="OTC16:OTE16"/>
    <mergeCell ref="OTF16:OTG16"/>
    <mergeCell ref="OTH16:OTJ16"/>
    <mergeCell ref="OTK16:OTL16"/>
    <mergeCell ref="OTM16:OTO16"/>
    <mergeCell ref="OTP16:OTQ16"/>
    <mergeCell ref="OTR16:OTT16"/>
    <mergeCell ref="OTU16:OTV16"/>
    <mergeCell ref="OTW16:OTY16"/>
    <mergeCell ref="OSG16:OSH16"/>
    <mergeCell ref="OSI16:OSK16"/>
    <mergeCell ref="OSL16:OSM16"/>
    <mergeCell ref="OSN16:OSP16"/>
    <mergeCell ref="OSQ16:OSR16"/>
    <mergeCell ref="OSS16:OSU16"/>
    <mergeCell ref="OSV16:OSW16"/>
    <mergeCell ref="OSX16:OSZ16"/>
    <mergeCell ref="OTA16:OTB16"/>
    <mergeCell ref="OUV16:OUX16"/>
    <mergeCell ref="OUY16:OUZ16"/>
    <mergeCell ref="OVA16:OVC16"/>
    <mergeCell ref="OVD16:OVE16"/>
    <mergeCell ref="OVF16:OVH16"/>
    <mergeCell ref="OVI16:OVJ16"/>
    <mergeCell ref="OVK16:OVM16"/>
    <mergeCell ref="OVN16:OVO16"/>
    <mergeCell ref="OVP16:OVR16"/>
    <mergeCell ref="OTZ16:OUA16"/>
    <mergeCell ref="OUB16:OUD16"/>
    <mergeCell ref="OUE16:OUF16"/>
    <mergeCell ref="OUG16:OUI16"/>
    <mergeCell ref="OUJ16:OUK16"/>
    <mergeCell ref="OUL16:OUN16"/>
    <mergeCell ref="OUO16:OUP16"/>
    <mergeCell ref="OUQ16:OUS16"/>
    <mergeCell ref="OUT16:OUU16"/>
    <mergeCell ref="OWO16:OWQ16"/>
    <mergeCell ref="OWR16:OWS16"/>
    <mergeCell ref="OWT16:OWV16"/>
    <mergeCell ref="OWW16:OWX16"/>
    <mergeCell ref="OWY16:OXA16"/>
    <mergeCell ref="OXB16:OXC16"/>
    <mergeCell ref="OXD16:OXF16"/>
    <mergeCell ref="OXG16:OXH16"/>
    <mergeCell ref="OXI16:OXK16"/>
    <mergeCell ref="OVS16:OVT16"/>
    <mergeCell ref="OVU16:OVW16"/>
    <mergeCell ref="OVX16:OVY16"/>
    <mergeCell ref="OVZ16:OWB16"/>
    <mergeCell ref="OWC16:OWD16"/>
    <mergeCell ref="OWE16:OWG16"/>
    <mergeCell ref="OWH16:OWI16"/>
    <mergeCell ref="OWJ16:OWL16"/>
    <mergeCell ref="OWM16:OWN16"/>
    <mergeCell ref="OYH16:OYJ16"/>
    <mergeCell ref="OYK16:OYL16"/>
    <mergeCell ref="OYM16:OYO16"/>
    <mergeCell ref="OYP16:OYQ16"/>
    <mergeCell ref="OYR16:OYT16"/>
    <mergeCell ref="OYU16:OYV16"/>
    <mergeCell ref="OYW16:OYY16"/>
    <mergeCell ref="OYZ16:OZA16"/>
    <mergeCell ref="OZB16:OZD16"/>
    <mergeCell ref="OXL16:OXM16"/>
    <mergeCell ref="OXN16:OXP16"/>
    <mergeCell ref="OXQ16:OXR16"/>
    <mergeCell ref="OXS16:OXU16"/>
    <mergeCell ref="OXV16:OXW16"/>
    <mergeCell ref="OXX16:OXZ16"/>
    <mergeCell ref="OYA16:OYB16"/>
    <mergeCell ref="OYC16:OYE16"/>
    <mergeCell ref="OYF16:OYG16"/>
    <mergeCell ref="PAA16:PAC16"/>
    <mergeCell ref="PAD16:PAE16"/>
    <mergeCell ref="PAF16:PAH16"/>
    <mergeCell ref="PAI16:PAJ16"/>
    <mergeCell ref="PAK16:PAM16"/>
    <mergeCell ref="PAN16:PAO16"/>
    <mergeCell ref="PAP16:PAR16"/>
    <mergeCell ref="PAS16:PAT16"/>
    <mergeCell ref="PAU16:PAW16"/>
    <mergeCell ref="OZE16:OZF16"/>
    <mergeCell ref="OZG16:OZI16"/>
    <mergeCell ref="OZJ16:OZK16"/>
    <mergeCell ref="OZL16:OZN16"/>
    <mergeCell ref="OZO16:OZP16"/>
    <mergeCell ref="OZQ16:OZS16"/>
    <mergeCell ref="OZT16:OZU16"/>
    <mergeCell ref="OZV16:OZX16"/>
    <mergeCell ref="OZY16:OZZ16"/>
    <mergeCell ref="PBT16:PBV16"/>
    <mergeCell ref="PBW16:PBX16"/>
    <mergeCell ref="PBY16:PCA16"/>
    <mergeCell ref="PCB16:PCC16"/>
    <mergeCell ref="PCD16:PCF16"/>
    <mergeCell ref="PCG16:PCH16"/>
    <mergeCell ref="PCI16:PCK16"/>
    <mergeCell ref="PCL16:PCM16"/>
    <mergeCell ref="PCN16:PCP16"/>
    <mergeCell ref="PAX16:PAY16"/>
    <mergeCell ref="PAZ16:PBB16"/>
    <mergeCell ref="PBC16:PBD16"/>
    <mergeCell ref="PBE16:PBG16"/>
    <mergeCell ref="PBH16:PBI16"/>
    <mergeCell ref="PBJ16:PBL16"/>
    <mergeCell ref="PBM16:PBN16"/>
    <mergeCell ref="PBO16:PBQ16"/>
    <mergeCell ref="PBR16:PBS16"/>
    <mergeCell ref="PDM16:PDO16"/>
    <mergeCell ref="PDP16:PDQ16"/>
    <mergeCell ref="PDR16:PDT16"/>
    <mergeCell ref="PDU16:PDV16"/>
    <mergeCell ref="PDW16:PDY16"/>
    <mergeCell ref="PDZ16:PEA16"/>
    <mergeCell ref="PEB16:PED16"/>
    <mergeCell ref="PEE16:PEF16"/>
    <mergeCell ref="PEG16:PEI16"/>
    <mergeCell ref="PCQ16:PCR16"/>
    <mergeCell ref="PCS16:PCU16"/>
    <mergeCell ref="PCV16:PCW16"/>
    <mergeCell ref="PCX16:PCZ16"/>
    <mergeCell ref="PDA16:PDB16"/>
    <mergeCell ref="PDC16:PDE16"/>
    <mergeCell ref="PDF16:PDG16"/>
    <mergeCell ref="PDH16:PDJ16"/>
    <mergeCell ref="PDK16:PDL16"/>
    <mergeCell ref="PFF16:PFH16"/>
    <mergeCell ref="PFI16:PFJ16"/>
    <mergeCell ref="PFK16:PFM16"/>
    <mergeCell ref="PFN16:PFO16"/>
    <mergeCell ref="PFP16:PFR16"/>
    <mergeCell ref="PFS16:PFT16"/>
    <mergeCell ref="PFU16:PFW16"/>
    <mergeCell ref="PFX16:PFY16"/>
    <mergeCell ref="PFZ16:PGB16"/>
    <mergeCell ref="PEJ16:PEK16"/>
    <mergeCell ref="PEL16:PEN16"/>
    <mergeCell ref="PEO16:PEP16"/>
    <mergeCell ref="PEQ16:PES16"/>
    <mergeCell ref="PET16:PEU16"/>
    <mergeCell ref="PEV16:PEX16"/>
    <mergeCell ref="PEY16:PEZ16"/>
    <mergeCell ref="PFA16:PFC16"/>
    <mergeCell ref="PFD16:PFE16"/>
    <mergeCell ref="PGY16:PHA16"/>
    <mergeCell ref="PHB16:PHC16"/>
    <mergeCell ref="PHD16:PHF16"/>
    <mergeCell ref="PHG16:PHH16"/>
    <mergeCell ref="PHI16:PHK16"/>
    <mergeCell ref="PHL16:PHM16"/>
    <mergeCell ref="PHN16:PHP16"/>
    <mergeCell ref="PHQ16:PHR16"/>
    <mergeCell ref="PHS16:PHU16"/>
    <mergeCell ref="PGC16:PGD16"/>
    <mergeCell ref="PGE16:PGG16"/>
    <mergeCell ref="PGH16:PGI16"/>
    <mergeCell ref="PGJ16:PGL16"/>
    <mergeCell ref="PGM16:PGN16"/>
    <mergeCell ref="PGO16:PGQ16"/>
    <mergeCell ref="PGR16:PGS16"/>
    <mergeCell ref="PGT16:PGV16"/>
    <mergeCell ref="PGW16:PGX16"/>
    <mergeCell ref="PIR16:PIT16"/>
    <mergeCell ref="PIU16:PIV16"/>
    <mergeCell ref="PIW16:PIY16"/>
    <mergeCell ref="PIZ16:PJA16"/>
    <mergeCell ref="PJB16:PJD16"/>
    <mergeCell ref="PJE16:PJF16"/>
    <mergeCell ref="PJG16:PJI16"/>
    <mergeCell ref="PJJ16:PJK16"/>
    <mergeCell ref="PJL16:PJN16"/>
    <mergeCell ref="PHV16:PHW16"/>
    <mergeCell ref="PHX16:PHZ16"/>
    <mergeCell ref="PIA16:PIB16"/>
    <mergeCell ref="PIC16:PIE16"/>
    <mergeCell ref="PIF16:PIG16"/>
    <mergeCell ref="PIH16:PIJ16"/>
    <mergeCell ref="PIK16:PIL16"/>
    <mergeCell ref="PIM16:PIO16"/>
    <mergeCell ref="PIP16:PIQ16"/>
    <mergeCell ref="PKK16:PKM16"/>
    <mergeCell ref="PKN16:PKO16"/>
    <mergeCell ref="PKP16:PKR16"/>
    <mergeCell ref="PKS16:PKT16"/>
    <mergeCell ref="PKU16:PKW16"/>
    <mergeCell ref="PKX16:PKY16"/>
    <mergeCell ref="PKZ16:PLB16"/>
    <mergeCell ref="PLC16:PLD16"/>
    <mergeCell ref="PLE16:PLG16"/>
    <mergeCell ref="PJO16:PJP16"/>
    <mergeCell ref="PJQ16:PJS16"/>
    <mergeCell ref="PJT16:PJU16"/>
    <mergeCell ref="PJV16:PJX16"/>
    <mergeCell ref="PJY16:PJZ16"/>
    <mergeCell ref="PKA16:PKC16"/>
    <mergeCell ref="PKD16:PKE16"/>
    <mergeCell ref="PKF16:PKH16"/>
    <mergeCell ref="PKI16:PKJ16"/>
    <mergeCell ref="PMD16:PMF16"/>
    <mergeCell ref="PMG16:PMH16"/>
    <mergeCell ref="PMI16:PMK16"/>
    <mergeCell ref="PML16:PMM16"/>
    <mergeCell ref="PMN16:PMP16"/>
    <mergeCell ref="PMQ16:PMR16"/>
    <mergeCell ref="PMS16:PMU16"/>
    <mergeCell ref="PMV16:PMW16"/>
    <mergeCell ref="PMX16:PMZ16"/>
    <mergeCell ref="PLH16:PLI16"/>
    <mergeCell ref="PLJ16:PLL16"/>
    <mergeCell ref="PLM16:PLN16"/>
    <mergeCell ref="PLO16:PLQ16"/>
    <mergeCell ref="PLR16:PLS16"/>
    <mergeCell ref="PLT16:PLV16"/>
    <mergeCell ref="PLW16:PLX16"/>
    <mergeCell ref="PLY16:PMA16"/>
    <mergeCell ref="PMB16:PMC16"/>
    <mergeCell ref="PNW16:PNY16"/>
    <mergeCell ref="PNZ16:POA16"/>
    <mergeCell ref="POB16:POD16"/>
    <mergeCell ref="POE16:POF16"/>
    <mergeCell ref="POG16:POI16"/>
    <mergeCell ref="POJ16:POK16"/>
    <mergeCell ref="POL16:PON16"/>
    <mergeCell ref="POO16:POP16"/>
    <mergeCell ref="POQ16:POS16"/>
    <mergeCell ref="PNA16:PNB16"/>
    <mergeCell ref="PNC16:PNE16"/>
    <mergeCell ref="PNF16:PNG16"/>
    <mergeCell ref="PNH16:PNJ16"/>
    <mergeCell ref="PNK16:PNL16"/>
    <mergeCell ref="PNM16:PNO16"/>
    <mergeCell ref="PNP16:PNQ16"/>
    <mergeCell ref="PNR16:PNT16"/>
    <mergeCell ref="PNU16:PNV16"/>
    <mergeCell ref="PPP16:PPR16"/>
    <mergeCell ref="PPS16:PPT16"/>
    <mergeCell ref="PPU16:PPW16"/>
    <mergeCell ref="PPX16:PPY16"/>
    <mergeCell ref="PPZ16:PQB16"/>
    <mergeCell ref="PQC16:PQD16"/>
    <mergeCell ref="PQE16:PQG16"/>
    <mergeCell ref="PQH16:PQI16"/>
    <mergeCell ref="PQJ16:PQL16"/>
    <mergeCell ref="POT16:POU16"/>
    <mergeCell ref="POV16:POX16"/>
    <mergeCell ref="POY16:POZ16"/>
    <mergeCell ref="PPA16:PPC16"/>
    <mergeCell ref="PPD16:PPE16"/>
    <mergeCell ref="PPF16:PPH16"/>
    <mergeCell ref="PPI16:PPJ16"/>
    <mergeCell ref="PPK16:PPM16"/>
    <mergeCell ref="PPN16:PPO16"/>
    <mergeCell ref="PRI16:PRK16"/>
    <mergeCell ref="PRL16:PRM16"/>
    <mergeCell ref="PRN16:PRP16"/>
    <mergeCell ref="PRQ16:PRR16"/>
    <mergeCell ref="PRS16:PRU16"/>
    <mergeCell ref="PRV16:PRW16"/>
    <mergeCell ref="PRX16:PRZ16"/>
    <mergeCell ref="PSA16:PSB16"/>
    <mergeCell ref="PSC16:PSE16"/>
    <mergeCell ref="PQM16:PQN16"/>
    <mergeCell ref="PQO16:PQQ16"/>
    <mergeCell ref="PQR16:PQS16"/>
    <mergeCell ref="PQT16:PQV16"/>
    <mergeCell ref="PQW16:PQX16"/>
    <mergeCell ref="PQY16:PRA16"/>
    <mergeCell ref="PRB16:PRC16"/>
    <mergeCell ref="PRD16:PRF16"/>
    <mergeCell ref="PRG16:PRH16"/>
    <mergeCell ref="PTB16:PTD16"/>
    <mergeCell ref="PTE16:PTF16"/>
    <mergeCell ref="PTG16:PTI16"/>
    <mergeCell ref="PTJ16:PTK16"/>
    <mergeCell ref="PTL16:PTN16"/>
    <mergeCell ref="PTO16:PTP16"/>
    <mergeCell ref="PTQ16:PTS16"/>
    <mergeCell ref="PTT16:PTU16"/>
    <mergeCell ref="PTV16:PTX16"/>
    <mergeCell ref="PSF16:PSG16"/>
    <mergeCell ref="PSH16:PSJ16"/>
    <mergeCell ref="PSK16:PSL16"/>
    <mergeCell ref="PSM16:PSO16"/>
    <mergeCell ref="PSP16:PSQ16"/>
    <mergeCell ref="PSR16:PST16"/>
    <mergeCell ref="PSU16:PSV16"/>
    <mergeCell ref="PSW16:PSY16"/>
    <mergeCell ref="PSZ16:PTA16"/>
    <mergeCell ref="PUU16:PUW16"/>
    <mergeCell ref="PUX16:PUY16"/>
    <mergeCell ref="PUZ16:PVB16"/>
    <mergeCell ref="PVC16:PVD16"/>
    <mergeCell ref="PVE16:PVG16"/>
    <mergeCell ref="PVH16:PVI16"/>
    <mergeCell ref="PVJ16:PVL16"/>
    <mergeCell ref="PVM16:PVN16"/>
    <mergeCell ref="PVO16:PVQ16"/>
    <mergeCell ref="PTY16:PTZ16"/>
    <mergeCell ref="PUA16:PUC16"/>
    <mergeCell ref="PUD16:PUE16"/>
    <mergeCell ref="PUF16:PUH16"/>
    <mergeCell ref="PUI16:PUJ16"/>
    <mergeCell ref="PUK16:PUM16"/>
    <mergeCell ref="PUN16:PUO16"/>
    <mergeCell ref="PUP16:PUR16"/>
    <mergeCell ref="PUS16:PUT16"/>
    <mergeCell ref="PWN16:PWP16"/>
    <mergeCell ref="PWQ16:PWR16"/>
    <mergeCell ref="PWS16:PWU16"/>
    <mergeCell ref="PWV16:PWW16"/>
    <mergeCell ref="PWX16:PWZ16"/>
    <mergeCell ref="PXA16:PXB16"/>
    <mergeCell ref="PXC16:PXE16"/>
    <mergeCell ref="PXF16:PXG16"/>
    <mergeCell ref="PXH16:PXJ16"/>
    <mergeCell ref="PVR16:PVS16"/>
    <mergeCell ref="PVT16:PVV16"/>
    <mergeCell ref="PVW16:PVX16"/>
    <mergeCell ref="PVY16:PWA16"/>
    <mergeCell ref="PWB16:PWC16"/>
    <mergeCell ref="PWD16:PWF16"/>
    <mergeCell ref="PWG16:PWH16"/>
    <mergeCell ref="PWI16:PWK16"/>
    <mergeCell ref="PWL16:PWM16"/>
    <mergeCell ref="PYG16:PYI16"/>
    <mergeCell ref="PYJ16:PYK16"/>
    <mergeCell ref="PYL16:PYN16"/>
    <mergeCell ref="PYO16:PYP16"/>
    <mergeCell ref="PYQ16:PYS16"/>
    <mergeCell ref="PYT16:PYU16"/>
    <mergeCell ref="PYV16:PYX16"/>
    <mergeCell ref="PYY16:PYZ16"/>
    <mergeCell ref="PZA16:PZC16"/>
    <mergeCell ref="PXK16:PXL16"/>
    <mergeCell ref="PXM16:PXO16"/>
    <mergeCell ref="PXP16:PXQ16"/>
    <mergeCell ref="PXR16:PXT16"/>
    <mergeCell ref="PXU16:PXV16"/>
    <mergeCell ref="PXW16:PXY16"/>
    <mergeCell ref="PXZ16:PYA16"/>
    <mergeCell ref="PYB16:PYD16"/>
    <mergeCell ref="PYE16:PYF16"/>
    <mergeCell ref="PZZ16:QAB16"/>
    <mergeCell ref="QAC16:QAD16"/>
    <mergeCell ref="QAE16:QAG16"/>
    <mergeCell ref="QAH16:QAI16"/>
    <mergeCell ref="QAJ16:QAL16"/>
    <mergeCell ref="QAM16:QAN16"/>
    <mergeCell ref="QAO16:QAQ16"/>
    <mergeCell ref="QAR16:QAS16"/>
    <mergeCell ref="QAT16:QAV16"/>
    <mergeCell ref="PZD16:PZE16"/>
    <mergeCell ref="PZF16:PZH16"/>
    <mergeCell ref="PZI16:PZJ16"/>
    <mergeCell ref="PZK16:PZM16"/>
    <mergeCell ref="PZN16:PZO16"/>
    <mergeCell ref="PZP16:PZR16"/>
    <mergeCell ref="PZS16:PZT16"/>
    <mergeCell ref="PZU16:PZW16"/>
    <mergeCell ref="PZX16:PZY16"/>
    <mergeCell ref="QBS16:QBU16"/>
    <mergeCell ref="QBV16:QBW16"/>
    <mergeCell ref="QBX16:QBZ16"/>
    <mergeCell ref="QCA16:QCB16"/>
    <mergeCell ref="QCC16:QCE16"/>
    <mergeCell ref="QCF16:QCG16"/>
    <mergeCell ref="QCH16:QCJ16"/>
    <mergeCell ref="QCK16:QCL16"/>
    <mergeCell ref="QCM16:QCO16"/>
    <mergeCell ref="QAW16:QAX16"/>
    <mergeCell ref="QAY16:QBA16"/>
    <mergeCell ref="QBB16:QBC16"/>
    <mergeCell ref="QBD16:QBF16"/>
    <mergeCell ref="QBG16:QBH16"/>
    <mergeCell ref="QBI16:QBK16"/>
    <mergeCell ref="QBL16:QBM16"/>
    <mergeCell ref="QBN16:QBP16"/>
    <mergeCell ref="QBQ16:QBR16"/>
    <mergeCell ref="QDL16:QDN16"/>
    <mergeCell ref="QDO16:QDP16"/>
    <mergeCell ref="QDQ16:QDS16"/>
    <mergeCell ref="QDT16:QDU16"/>
    <mergeCell ref="QDV16:QDX16"/>
    <mergeCell ref="QDY16:QDZ16"/>
    <mergeCell ref="QEA16:QEC16"/>
    <mergeCell ref="QED16:QEE16"/>
    <mergeCell ref="QEF16:QEH16"/>
    <mergeCell ref="QCP16:QCQ16"/>
    <mergeCell ref="QCR16:QCT16"/>
    <mergeCell ref="QCU16:QCV16"/>
    <mergeCell ref="QCW16:QCY16"/>
    <mergeCell ref="QCZ16:QDA16"/>
    <mergeCell ref="QDB16:QDD16"/>
    <mergeCell ref="QDE16:QDF16"/>
    <mergeCell ref="QDG16:QDI16"/>
    <mergeCell ref="QDJ16:QDK16"/>
    <mergeCell ref="QFE16:QFG16"/>
    <mergeCell ref="QFH16:QFI16"/>
    <mergeCell ref="QFJ16:QFL16"/>
    <mergeCell ref="QFM16:QFN16"/>
    <mergeCell ref="QFO16:QFQ16"/>
    <mergeCell ref="QFR16:QFS16"/>
    <mergeCell ref="QFT16:QFV16"/>
    <mergeCell ref="QFW16:QFX16"/>
    <mergeCell ref="QFY16:QGA16"/>
    <mergeCell ref="QEI16:QEJ16"/>
    <mergeCell ref="QEK16:QEM16"/>
    <mergeCell ref="QEN16:QEO16"/>
    <mergeCell ref="QEP16:QER16"/>
    <mergeCell ref="QES16:QET16"/>
    <mergeCell ref="QEU16:QEW16"/>
    <mergeCell ref="QEX16:QEY16"/>
    <mergeCell ref="QEZ16:QFB16"/>
    <mergeCell ref="QFC16:QFD16"/>
    <mergeCell ref="QGX16:QGZ16"/>
    <mergeCell ref="QHA16:QHB16"/>
    <mergeCell ref="QHC16:QHE16"/>
    <mergeCell ref="QHF16:QHG16"/>
    <mergeCell ref="QHH16:QHJ16"/>
    <mergeCell ref="QHK16:QHL16"/>
    <mergeCell ref="QHM16:QHO16"/>
    <mergeCell ref="QHP16:QHQ16"/>
    <mergeCell ref="QHR16:QHT16"/>
    <mergeCell ref="QGB16:QGC16"/>
    <mergeCell ref="QGD16:QGF16"/>
    <mergeCell ref="QGG16:QGH16"/>
    <mergeCell ref="QGI16:QGK16"/>
    <mergeCell ref="QGL16:QGM16"/>
    <mergeCell ref="QGN16:QGP16"/>
    <mergeCell ref="QGQ16:QGR16"/>
    <mergeCell ref="QGS16:QGU16"/>
    <mergeCell ref="QGV16:QGW16"/>
    <mergeCell ref="QIQ16:QIS16"/>
    <mergeCell ref="QIT16:QIU16"/>
    <mergeCell ref="QIV16:QIX16"/>
    <mergeCell ref="QIY16:QIZ16"/>
    <mergeCell ref="QJA16:QJC16"/>
    <mergeCell ref="QJD16:QJE16"/>
    <mergeCell ref="QJF16:QJH16"/>
    <mergeCell ref="QJI16:QJJ16"/>
    <mergeCell ref="QJK16:QJM16"/>
    <mergeCell ref="QHU16:QHV16"/>
    <mergeCell ref="QHW16:QHY16"/>
    <mergeCell ref="QHZ16:QIA16"/>
    <mergeCell ref="QIB16:QID16"/>
    <mergeCell ref="QIE16:QIF16"/>
    <mergeCell ref="QIG16:QII16"/>
    <mergeCell ref="QIJ16:QIK16"/>
    <mergeCell ref="QIL16:QIN16"/>
    <mergeCell ref="QIO16:QIP16"/>
    <mergeCell ref="QKJ16:QKL16"/>
    <mergeCell ref="QKM16:QKN16"/>
    <mergeCell ref="QKO16:QKQ16"/>
    <mergeCell ref="QKR16:QKS16"/>
    <mergeCell ref="QKT16:QKV16"/>
    <mergeCell ref="QKW16:QKX16"/>
    <mergeCell ref="QKY16:QLA16"/>
    <mergeCell ref="QLB16:QLC16"/>
    <mergeCell ref="QLD16:QLF16"/>
    <mergeCell ref="QJN16:QJO16"/>
    <mergeCell ref="QJP16:QJR16"/>
    <mergeCell ref="QJS16:QJT16"/>
    <mergeCell ref="QJU16:QJW16"/>
    <mergeCell ref="QJX16:QJY16"/>
    <mergeCell ref="QJZ16:QKB16"/>
    <mergeCell ref="QKC16:QKD16"/>
    <mergeCell ref="QKE16:QKG16"/>
    <mergeCell ref="QKH16:QKI16"/>
    <mergeCell ref="QMC16:QME16"/>
    <mergeCell ref="QMF16:QMG16"/>
    <mergeCell ref="QMH16:QMJ16"/>
    <mergeCell ref="QMK16:QML16"/>
    <mergeCell ref="QMM16:QMO16"/>
    <mergeCell ref="QMP16:QMQ16"/>
    <mergeCell ref="QMR16:QMT16"/>
    <mergeCell ref="QMU16:QMV16"/>
    <mergeCell ref="QMW16:QMY16"/>
    <mergeCell ref="QLG16:QLH16"/>
    <mergeCell ref="QLI16:QLK16"/>
    <mergeCell ref="QLL16:QLM16"/>
    <mergeCell ref="QLN16:QLP16"/>
    <mergeCell ref="QLQ16:QLR16"/>
    <mergeCell ref="QLS16:QLU16"/>
    <mergeCell ref="QLV16:QLW16"/>
    <mergeCell ref="QLX16:QLZ16"/>
    <mergeCell ref="QMA16:QMB16"/>
    <mergeCell ref="QNV16:QNX16"/>
    <mergeCell ref="QNY16:QNZ16"/>
    <mergeCell ref="QOA16:QOC16"/>
    <mergeCell ref="QOD16:QOE16"/>
    <mergeCell ref="QOF16:QOH16"/>
    <mergeCell ref="QOI16:QOJ16"/>
    <mergeCell ref="QOK16:QOM16"/>
    <mergeCell ref="QON16:QOO16"/>
    <mergeCell ref="QOP16:QOR16"/>
    <mergeCell ref="QMZ16:QNA16"/>
    <mergeCell ref="QNB16:QND16"/>
    <mergeCell ref="QNE16:QNF16"/>
    <mergeCell ref="QNG16:QNI16"/>
    <mergeCell ref="QNJ16:QNK16"/>
    <mergeCell ref="QNL16:QNN16"/>
    <mergeCell ref="QNO16:QNP16"/>
    <mergeCell ref="QNQ16:QNS16"/>
    <mergeCell ref="QNT16:QNU16"/>
    <mergeCell ref="QPO16:QPQ16"/>
    <mergeCell ref="QPR16:QPS16"/>
    <mergeCell ref="QPT16:QPV16"/>
    <mergeCell ref="QPW16:QPX16"/>
    <mergeCell ref="QPY16:QQA16"/>
    <mergeCell ref="QQB16:QQC16"/>
    <mergeCell ref="QQD16:QQF16"/>
    <mergeCell ref="QQG16:QQH16"/>
    <mergeCell ref="QQI16:QQK16"/>
    <mergeCell ref="QOS16:QOT16"/>
    <mergeCell ref="QOU16:QOW16"/>
    <mergeCell ref="QOX16:QOY16"/>
    <mergeCell ref="QOZ16:QPB16"/>
    <mergeCell ref="QPC16:QPD16"/>
    <mergeCell ref="QPE16:QPG16"/>
    <mergeCell ref="QPH16:QPI16"/>
    <mergeCell ref="QPJ16:QPL16"/>
    <mergeCell ref="QPM16:QPN16"/>
    <mergeCell ref="QRH16:QRJ16"/>
    <mergeCell ref="QRK16:QRL16"/>
    <mergeCell ref="QRM16:QRO16"/>
    <mergeCell ref="QRP16:QRQ16"/>
    <mergeCell ref="QRR16:QRT16"/>
    <mergeCell ref="QRU16:QRV16"/>
    <mergeCell ref="QRW16:QRY16"/>
    <mergeCell ref="QRZ16:QSA16"/>
    <mergeCell ref="QSB16:QSD16"/>
    <mergeCell ref="QQL16:QQM16"/>
    <mergeCell ref="QQN16:QQP16"/>
    <mergeCell ref="QQQ16:QQR16"/>
    <mergeCell ref="QQS16:QQU16"/>
    <mergeCell ref="QQV16:QQW16"/>
    <mergeCell ref="QQX16:QQZ16"/>
    <mergeCell ref="QRA16:QRB16"/>
    <mergeCell ref="QRC16:QRE16"/>
    <mergeCell ref="QRF16:QRG16"/>
    <mergeCell ref="QTA16:QTC16"/>
    <mergeCell ref="QTD16:QTE16"/>
    <mergeCell ref="QTF16:QTH16"/>
    <mergeCell ref="QTI16:QTJ16"/>
    <mergeCell ref="QTK16:QTM16"/>
    <mergeCell ref="QTN16:QTO16"/>
    <mergeCell ref="QTP16:QTR16"/>
    <mergeCell ref="QTS16:QTT16"/>
    <mergeCell ref="QTU16:QTW16"/>
    <mergeCell ref="QSE16:QSF16"/>
    <mergeCell ref="QSG16:QSI16"/>
    <mergeCell ref="QSJ16:QSK16"/>
    <mergeCell ref="QSL16:QSN16"/>
    <mergeCell ref="QSO16:QSP16"/>
    <mergeCell ref="QSQ16:QSS16"/>
    <mergeCell ref="QST16:QSU16"/>
    <mergeCell ref="QSV16:QSX16"/>
    <mergeCell ref="QSY16:QSZ16"/>
    <mergeCell ref="QUT16:QUV16"/>
    <mergeCell ref="QUW16:QUX16"/>
    <mergeCell ref="QUY16:QVA16"/>
    <mergeCell ref="QVB16:QVC16"/>
    <mergeCell ref="QVD16:QVF16"/>
    <mergeCell ref="QVG16:QVH16"/>
    <mergeCell ref="QVI16:QVK16"/>
    <mergeCell ref="QVL16:QVM16"/>
    <mergeCell ref="QVN16:QVP16"/>
    <mergeCell ref="QTX16:QTY16"/>
    <mergeCell ref="QTZ16:QUB16"/>
    <mergeCell ref="QUC16:QUD16"/>
    <mergeCell ref="QUE16:QUG16"/>
    <mergeCell ref="QUH16:QUI16"/>
    <mergeCell ref="QUJ16:QUL16"/>
    <mergeCell ref="QUM16:QUN16"/>
    <mergeCell ref="QUO16:QUQ16"/>
    <mergeCell ref="QUR16:QUS16"/>
    <mergeCell ref="QWM16:QWO16"/>
    <mergeCell ref="QWP16:QWQ16"/>
    <mergeCell ref="QWR16:QWT16"/>
    <mergeCell ref="QWU16:QWV16"/>
    <mergeCell ref="QWW16:QWY16"/>
    <mergeCell ref="QWZ16:QXA16"/>
    <mergeCell ref="QXB16:QXD16"/>
    <mergeCell ref="QXE16:QXF16"/>
    <mergeCell ref="QXG16:QXI16"/>
    <mergeCell ref="QVQ16:QVR16"/>
    <mergeCell ref="QVS16:QVU16"/>
    <mergeCell ref="QVV16:QVW16"/>
    <mergeCell ref="QVX16:QVZ16"/>
    <mergeCell ref="QWA16:QWB16"/>
    <mergeCell ref="QWC16:QWE16"/>
    <mergeCell ref="QWF16:QWG16"/>
    <mergeCell ref="QWH16:QWJ16"/>
    <mergeCell ref="QWK16:QWL16"/>
    <mergeCell ref="QYF16:QYH16"/>
    <mergeCell ref="QYI16:QYJ16"/>
    <mergeCell ref="QYK16:QYM16"/>
    <mergeCell ref="QYN16:QYO16"/>
    <mergeCell ref="QYP16:QYR16"/>
    <mergeCell ref="QYS16:QYT16"/>
    <mergeCell ref="QYU16:QYW16"/>
    <mergeCell ref="QYX16:QYY16"/>
    <mergeCell ref="QYZ16:QZB16"/>
    <mergeCell ref="QXJ16:QXK16"/>
    <mergeCell ref="QXL16:QXN16"/>
    <mergeCell ref="QXO16:QXP16"/>
    <mergeCell ref="QXQ16:QXS16"/>
    <mergeCell ref="QXT16:QXU16"/>
    <mergeCell ref="QXV16:QXX16"/>
    <mergeCell ref="QXY16:QXZ16"/>
    <mergeCell ref="QYA16:QYC16"/>
    <mergeCell ref="QYD16:QYE16"/>
    <mergeCell ref="QZY16:RAA16"/>
    <mergeCell ref="RAB16:RAC16"/>
    <mergeCell ref="RAD16:RAF16"/>
    <mergeCell ref="RAG16:RAH16"/>
    <mergeCell ref="RAI16:RAK16"/>
    <mergeCell ref="RAL16:RAM16"/>
    <mergeCell ref="RAN16:RAP16"/>
    <mergeCell ref="RAQ16:RAR16"/>
    <mergeCell ref="RAS16:RAU16"/>
    <mergeCell ref="QZC16:QZD16"/>
    <mergeCell ref="QZE16:QZG16"/>
    <mergeCell ref="QZH16:QZI16"/>
    <mergeCell ref="QZJ16:QZL16"/>
    <mergeCell ref="QZM16:QZN16"/>
    <mergeCell ref="QZO16:QZQ16"/>
    <mergeCell ref="QZR16:QZS16"/>
    <mergeCell ref="QZT16:QZV16"/>
    <mergeCell ref="QZW16:QZX16"/>
    <mergeCell ref="RBR16:RBT16"/>
    <mergeCell ref="RBU16:RBV16"/>
    <mergeCell ref="RBW16:RBY16"/>
    <mergeCell ref="RBZ16:RCA16"/>
    <mergeCell ref="RCB16:RCD16"/>
    <mergeCell ref="RCE16:RCF16"/>
    <mergeCell ref="RCG16:RCI16"/>
    <mergeCell ref="RCJ16:RCK16"/>
    <mergeCell ref="RCL16:RCN16"/>
    <mergeCell ref="RAV16:RAW16"/>
    <mergeCell ref="RAX16:RAZ16"/>
    <mergeCell ref="RBA16:RBB16"/>
    <mergeCell ref="RBC16:RBE16"/>
    <mergeCell ref="RBF16:RBG16"/>
    <mergeCell ref="RBH16:RBJ16"/>
    <mergeCell ref="RBK16:RBL16"/>
    <mergeCell ref="RBM16:RBO16"/>
    <mergeCell ref="RBP16:RBQ16"/>
    <mergeCell ref="RDK16:RDM16"/>
    <mergeCell ref="RDN16:RDO16"/>
    <mergeCell ref="RDP16:RDR16"/>
    <mergeCell ref="RDS16:RDT16"/>
    <mergeCell ref="RDU16:RDW16"/>
    <mergeCell ref="RDX16:RDY16"/>
    <mergeCell ref="RDZ16:REB16"/>
    <mergeCell ref="REC16:RED16"/>
    <mergeCell ref="REE16:REG16"/>
    <mergeCell ref="RCO16:RCP16"/>
    <mergeCell ref="RCQ16:RCS16"/>
    <mergeCell ref="RCT16:RCU16"/>
    <mergeCell ref="RCV16:RCX16"/>
    <mergeCell ref="RCY16:RCZ16"/>
    <mergeCell ref="RDA16:RDC16"/>
    <mergeCell ref="RDD16:RDE16"/>
    <mergeCell ref="RDF16:RDH16"/>
    <mergeCell ref="RDI16:RDJ16"/>
    <mergeCell ref="RFD16:RFF16"/>
    <mergeCell ref="RFG16:RFH16"/>
    <mergeCell ref="RFI16:RFK16"/>
    <mergeCell ref="RFL16:RFM16"/>
    <mergeCell ref="RFN16:RFP16"/>
    <mergeCell ref="RFQ16:RFR16"/>
    <mergeCell ref="RFS16:RFU16"/>
    <mergeCell ref="RFV16:RFW16"/>
    <mergeCell ref="RFX16:RFZ16"/>
    <mergeCell ref="REH16:REI16"/>
    <mergeCell ref="REJ16:REL16"/>
    <mergeCell ref="REM16:REN16"/>
    <mergeCell ref="REO16:REQ16"/>
    <mergeCell ref="RER16:RES16"/>
    <mergeCell ref="RET16:REV16"/>
    <mergeCell ref="REW16:REX16"/>
    <mergeCell ref="REY16:RFA16"/>
    <mergeCell ref="RFB16:RFC16"/>
    <mergeCell ref="RGW16:RGY16"/>
    <mergeCell ref="RGZ16:RHA16"/>
    <mergeCell ref="RHB16:RHD16"/>
    <mergeCell ref="RHE16:RHF16"/>
    <mergeCell ref="RHG16:RHI16"/>
    <mergeCell ref="RHJ16:RHK16"/>
    <mergeCell ref="RHL16:RHN16"/>
    <mergeCell ref="RHO16:RHP16"/>
    <mergeCell ref="RHQ16:RHS16"/>
    <mergeCell ref="RGA16:RGB16"/>
    <mergeCell ref="RGC16:RGE16"/>
    <mergeCell ref="RGF16:RGG16"/>
    <mergeCell ref="RGH16:RGJ16"/>
    <mergeCell ref="RGK16:RGL16"/>
    <mergeCell ref="RGM16:RGO16"/>
    <mergeCell ref="RGP16:RGQ16"/>
    <mergeCell ref="RGR16:RGT16"/>
    <mergeCell ref="RGU16:RGV16"/>
    <mergeCell ref="RIP16:RIR16"/>
    <mergeCell ref="RIS16:RIT16"/>
    <mergeCell ref="RIU16:RIW16"/>
    <mergeCell ref="RIX16:RIY16"/>
    <mergeCell ref="RIZ16:RJB16"/>
    <mergeCell ref="RJC16:RJD16"/>
    <mergeCell ref="RJE16:RJG16"/>
    <mergeCell ref="RJH16:RJI16"/>
    <mergeCell ref="RJJ16:RJL16"/>
    <mergeCell ref="RHT16:RHU16"/>
    <mergeCell ref="RHV16:RHX16"/>
    <mergeCell ref="RHY16:RHZ16"/>
    <mergeCell ref="RIA16:RIC16"/>
    <mergeCell ref="RID16:RIE16"/>
    <mergeCell ref="RIF16:RIH16"/>
    <mergeCell ref="RII16:RIJ16"/>
    <mergeCell ref="RIK16:RIM16"/>
    <mergeCell ref="RIN16:RIO16"/>
    <mergeCell ref="RKI16:RKK16"/>
    <mergeCell ref="RKL16:RKM16"/>
    <mergeCell ref="RKN16:RKP16"/>
    <mergeCell ref="RKQ16:RKR16"/>
    <mergeCell ref="RKS16:RKU16"/>
    <mergeCell ref="RKV16:RKW16"/>
    <mergeCell ref="RKX16:RKZ16"/>
    <mergeCell ref="RLA16:RLB16"/>
    <mergeCell ref="RLC16:RLE16"/>
    <mergeCell ref="RJM16:RJN16"/>
    <mergeCell ref="RJO16:RJQ16"/>
    <mergeCell ref="RJR16:RJS16"/>
    <mergeCell ref="RJT16:RJV16"/>
    <mergeCell ref="RJW16:RJX16"/>
    <mergeCell ref="RJY16:RKA16"/>
    <mergeCell ref="RKB16:RKC16"/>
    <mergeCell ref="RKD16:RKF16"/>
    <mergeCell ref="RKG16:RKH16"/>
    <mergeCell ref="RMB16:RMD16"/>
    <mergeCell ref="RME16:RMF16"/>
    <mergeCell ref="RMG16:RMI16"/>
    <mergeCell ref="RMJ16:RMK16"/>
    <mergeCell ref="RML16:RMN16"/>
    <mergeCell ref="RMO16:RMP16"/>
    <mergeCell ref="RMQ16:RMS16"/>
    <mergeCell ref="RMT16:RMU16"/>
    <mergeCell ref="RMV16:RMX16"/>
    <mergeCell ref="RLF16:RLG16"/>
    <mergeCell ref="RLH16:RLJ16"/>
    <mergeCell ref="RLK16:RLL16"/>
    <mergeCell ref="RLM16:RLO16"/>
    <mergeCell ref="RLP16:RLQ16"/>
    <mergeCell ref="RLR16:RLT16"/>
    <mergeCell ref="RLU16:RLV16"/>
    <mergeCell ref="RLW16:RLY16"/>
    <mergeCell ref="RLZ16:RMA16"/>
    <mergeCell ref="RNU16:RNW16"/>
    <mergeCell ref="RNX16:RNY16"/>
    <mergeCell ref="RNZ16:ROB16"/>
    <mergeCell ref="ROC16:ROD16"/>
    <mergeCell ref="ROE16:ROG16"/>
    <mergeCell ref="ROH16:ROI16"/>
    <mergeCell ref="ROJ16:ROL16"/>
    <mergeCell ref="ROM16:RON16"/>
    <mergeCell ref="ROO16:ROQ16"/>
    <mergeCell ref="RMY16:RMZ16"/>
    <mergeCell ref="RNA16:RNC16"/>
    <mergeCell ref="RND16:RNE16"/>
    <mergeCell ref="RNF16:RNH16"/>
    <mergeCell ref="RNI16:RNJ16"/>
    <mergeCell ref="RNK16:RNM16"/>
    <mergeCell ref="RNN16:RNO16"/>
    <mergeCell ref="RNP16:RNR16"/>
    <mergeCell ref="RNS16:RNT16"/>
    <mergeCell ref="RPN16:RPP16"/>
    <mergeCell ref="RPQ16:RPR16"/>
    <mergeCell ref="RPS16:RPU16"/>
    <mergeCell ref="RPV16:RPW16"/>
    <mergeCell ref="RPX16:RPZ16"/>
    <mergeCell ref="RQA16:RQB16"/>
    <mergeCell ref="RQC16:RQE16"/>
    <mergeCell ref="RQF16:RQG16"/>
    <mergeCell ref="RQH16:RQJ16"/>
    <mergeCell ref="ROR16:ROS16"/>
    <mergeCell ref="ROT16:ROV16"/>
    <mergeCell ref="ROW16:ROX16"/>
    <mergeCell ref="ROY16:RPA16"/>
    <mergeCell ref="RPB16:RPC16"/>
    <mergeCell ref="RPD16:RPF16"/>
    <mergeCell ref="RPG16:RPH16"/>
    <mergeCell ref="RPI16:RPK16"/>
    <mergeCell ref="RPL16:RPM16"/>
    <mergeCell ref="RRG16:RRI16"/>
    <mergeCell ref="RRJ16:RRK16"/>
    <mergeCell ref="RRL16:RRN16"/>
    <mergeCell ref="RRO16:RRP16"/>
    <mergeCell ref="RRQ16:RRS16"/>
    <mergeCell ref="RRT16:RRU16"/>
    <mergeCell ref="RRV16:RRX16"/>
    <mergeCell ref="RRY16:RRZ16"/>
    <mergeCell ref="RSA16:RSC16"/>
    <mergeCell ref="RQK16:RQL16"/>
    <mergeCell ref="RQM16:RQO16"/>
    <mergeCell ref="RQP16:RQQ16"/>
    <mergeCell ref="RQR16:RQT16"/>
    <mergeCell ref="RQU16:RQV16"/>
    <mergeCell ref="RQW16:RQY16"/>
    <mergeCell ref="RQZ16:RRA16"/>
    <mergeCell ref="RRB16:RRD16"/>
    <mergeCell ref="RRE16:RRF16"/>
    <mergeCell ref="RSZ16:RTB16"/>
    <mergeCell ref="RTC16:RTD16"/>
    <mergeCell ref="RTE16:RTG16"/>
    <mergeCell ref="RTH16:RTI16"/>
    <mergeCell ref="RTJ16:RTL16"/>
    <mergeCell ref="RTM16:RTN16"/>
    <mergeCell ref="RTO16:RTQ16"/>
    <mergeCell ref="RTR16:RTS16"/>
    <mergeCell ref="RTT16:RTV16"/>
    <mergeCell ref="RSD16:RSE16"/>
    <mergeCell ref="RSF16:RSH16"/>
    <mergeCell ref="RSI16:RSJ16"/>
    <mergeCell ref="RSK16:RSM16"/>
    <mergeCell ref="RSN16:RSO16"/>
    <mergeCell ref="RSP16:RSR16"/>
    <mergeCell ref="RSS16:RST16"/>
    <mergeCell ref="RSU16:RSW16"/>
    <mergeCell ref="RSX16:RSY16"/>
    <mergeCell ref="RUS16:RUU16"/>
    <mergeCell ref="RUV16:RUW16"/>
    <mergeCell ref="RUX16:RUZ16"/>
    <mergeCell ref="RVA16:RVB16"/>
    <mergeCell ref="RVC16:RVE16"/>
    <mergeCell ref="RVF16:RVG16"/>
    <mergeCell ref="RVH16:RVJ16"/>
    <mergeCell ref="RVK16:RVL16"/>
    <mergeCell ref="RVM16:RVO16"/>
    <mergeCell ref="RTW16:RTX16"/>
    <mergeCell ref="RTY16:RUA16"/>
    <mergeCell ref="RUB16:RUC16"/>
    <mergeCell ref="RUD16:RUF16"/>
    <mergeCell ref="RUG16:RUH16"/>
    <mergeCell ref="RUI16:RUK16"/>
    <mergeCell ref="RUL16:RUM16"/>
    <mergeCell ref="RUN16:RUP16"/>
    <mergeCell ref="RUQ16:RUR16"/>
    <mergeCell ref="RWL16:RWN16"/>
    <mergeCell ref="RWO16:RWP16"/>
    <mergeCell ref="RWQ16:RWS16"/>
    <mergeCell ref="RWT16:RWU16"/>
    <mergeCell ref="RWV16:RWX16"/>
    <mergeCell ref="RWY16:RWZ16"/>
    <mergeCell ref="RXA16:RXC16"/>
    <mergeCell ref="RXD16:RXE16"/>
    <mergeCell ref="RXF16:RXH16"/>
    <mergeCell ref="RVP16:RVQ16"/>
    <mergeCell ref="RVR16:RVT16"/>
    <mergeCell ref="RVU16:RVV16"/>
    <mergeCell ref="RVW16:RVY16"/>
    <mergeCell ref="RVZ16:RWA16"/>
    <mergeCell ref="RWB16:RWD16"/>
    <mergeCell ref="RWE16:RWF16"/>
    <mergeCell ref="RWG16:RWI16"/>
    <mergeCell ref="RWJ16:RWK16"/>
    <mergeCell ref="RYE16:RYG16"/>
    <mergeCell ref="RYH16:RYI16"/>
    <mergeCell ref="RYJ16:RYL16"/>
    <mergeCell ref="RYM16:RYN16"/>
    <mergeCell ref="RYO16:RYQ16"/>
    <mergeCell ref="RYR16:RYS16"/>
    <mergeCell ref="RYT16:RYV16"/>
    <mergeCell ref="RYW16:RYX16"/>
    <mergeCell ref="RYY16:RZA16"/>
    <mergeCell ref="RXI16:RXJ16"/>
    <mergeCell ref="RXK16:RXM16"/>
    <mergeCell ref="RXN16:RXO16"/>
    <mergeCell ref="RXP16:RXR16"/>
    <mergeCell ref="RXS16:RXT16"/>
    <mergeCell ref="RXU16:RXW16"/>
    <mergeCell ref="RXX16:RXY16"/>
    <mergeCell ref="RXZ16:RYB16"/>
    <mergeCell ref="RYC16:RYD16"/>
    <mergeCell ref="RZX16:RZZ16"/>
    <mergeCell ref="SAA16:SAB16"/>
    <mergeCell ref="SAC16:SAE16"/>
    <mergeCell ref="SAF16:SAG16"/>
    <mergeCell ref="SAH16:SAJ16"/>
    <mergeCell ref="SAK16:SAL16"/>
    <mergeCell ref="SAM16:SAO16"/>
    <mergeCell ref="SAP16:SAQ16"/>
    <mergeCell ref="SAR16:SAT16"/>
    <mergeCell ref="RZB16:RZC16"/>
    <mergeCell ref="RZD16:RZF16"/>
    <mergeCell ref="RZG16:RZH16"/>
    <mergeCell ref="RZI16:RZK16"/>
    <mergeCell ref="RZL16:RZM16"/>
    <mergeCell ref="RZN16:RZP16"/>
    <mergeCell ref="RZQ16:RZR16"/>
    <mergeCell ref="RZS16:RZU16"/>
    <mergeCell ref="RZV16:RZW16"/>
    <mergeCell ref="SBQ16:SBS16"/>
    <mergeCell ref="SBT16:SBU16"/>
    <mergeCell ref="SBV16:SBX16"/>
    <mergeCell ref="SBY16:SBZ16"/>
    <mergeCell ref="SCA16:SCC16"/>
    <mergeCell ref="SCD16:SCE16"/>
    <mergeCell ref="SCF16:SCH16"/>
    <mergeCell ref="SCI16:SCJ16"/>
    <mergeCell ref="SCK16:SCM16"/>
    <mergeCell ref="SAU16:SAV16"/>
    <mergeCell ref="SAW16:SAY16"/>
    <mergeCell ref="SAZ16:SBA16"/>
    <mergeCell ref="SBB16:SBD16"/>
    <mergeCell ref="SBE16:SBF16"/>
    <mergeCell ref="SBG16:SBI16"/>
    <mergeCell ref="SBJ16:SBK16"/>
    <mergeCell ref="SBL16:SBN16"/>
    <mergeCell ref="SBO16:SBP16"/>
    <mergeCell ref="SDJ16:SDL16"/>
    <mergeCell ref="SDM16:SDN16"/>
    <mergeCell ref="SDO16:SDQ16"/>
    <mergeCell ref="SDR16:SDS16"/>
    <mergeCell ref="SDT16:SDV16"/>
    <mergeCell ref="SDW16:SDX16"/>
    <mergeCell ref="SDY16:SEA16"/>
    <mergeCell ref="SEB16:SEC16"/>
    <mergeCell ref="SED16:SEF16"/>
    <mergeCell ref="SCN16:SCO16"/>
    <mergeCell ref="SCP16:SCR16"/>
    <mergeCell ref="SCS16:SCT16"/>
    <mergeCell ref="SCU16:SCW16"/>
    <mergeCell ref="SCX16:SCY16"/>
    <mergeCell ref="SCZ16:SDB16"/>
    <mergeCell ref="SDC16:SDD16"/>
    <mergeCell ref="SDE16:SDG16"/>
    <mergeCell ref="SDH16:SDI16"/>
    <mergeCell ref="SFC16:SFE16"/>
    <mergeCell ref="SFF16:SFG16"/>
    <mergeCell ref="SFH16:SFJ16"/>
    <mergeCell ref="SFK16:SFL16"/>
    <mergeCell ref="SFM16:SFO16"/>
    <mergeCell ref="SFP16:SFQ16"/>
    <mergeCell ref="SFR16:SFT16"/>
    <mergeCell ref="SFU16:SFV16"/>
    <mergeCell ref="SFW16:SFY16"/>
    <mergeCell ref="SEG16:SEH16"/>
    <mergeCell ref="SEI16:SEK16"/>
    <mergeCell ref="SEL16:SEM16"/>
    <mergeCell ref="SEN16:SEP16"/>
    <mergeCell ref="SEQ16:SER16"/>
    <mergeCell ref="SES16:SEU16"/>
    <mergeCell ref="SEV16:SEW16"/>
    <mergeCell ref="SEX16:SEZ16"/>
    <mergeCell ref="SFA16:SFB16"/>
    <mergeCell ref="SGV16:SGX16"/>
    <mergeCell ref="SGY16:SGZ16"/>
    <mergeCell ref="SHA16:SHC16"/>
    <mergeCell ref="SHD16:SHE16"/>
    <mergeCell ref="SHF16:SHH16"/>
    <mergeCell ref="SHI16:SHJ16"/>
    <mergeCell ref="SHK16:SHM16"/>
    <mergeCell ref="SHN16:SHO16"/>
    <mergeCell ref="SHP16:SHR16"/>
    <mergeCell ref="SFZ16:SGA16"/>
    <mergeCell ref="SGB16:SGD16"/>
    <mergeCell ref="SGE16:SGF16"/>
    <mergeCell ref="SGG16:SGI16"/>
    <mergeCell ref="SGJ16:SGK16"/>
    <mergeCell ref="SGL16:SGN16"/>
    <mergeCell ref="SGO16:SGP16"/>
    <mergeCell ref="SGQ16:SGS16"/>
    <mergeCell ref="SGT16:SGU16"/>
    <mergeCell ref="SIO16:SIQ16"/>
    <mergeCell ref="SIR16:SIS16"/>
    <mergeCell ref="SIT16:SIV16"/>
    <mergeCell ref="SIW16:SIX16"/>
    <mergeCell ref="SIY16:SJA16"/>
    <mergeCell ref="SJB16:SJC16"/>
    <mergeCell ref="SJD16:SJF16"/>
    <mergeCell ref="SJG16:SJH16"/>
    <mergeCell ref="SJI16:SJK16"/>
    <mergeCell ref="SHS16:SHT16"/>
    <mergeCell ref="SHU16:SHW16"/>
    <mergeCell ref="SHX16:SHY16"/>
    <mergeCell ref="SHZ16:SIB16"/>
    <mergeCell ref="SIC16:SID16"/>
    <mergeCell ref="SIE16:SIG16"/>
    <mergeCell ref="SIH16:SII16"/>
    <mergeCell ref="SIJ16:SIL16"/>
    <mergeCell ref="SIM16:SIN16"/>
    <mergeCell ref="SKH16:SKJ16"/>
    <mergeCell ref="SKK16:SKL16"/>
    <mergeCell ref="SKM16:SKO16"/>
    <mergeCell ref="SKP16:SKQ16"/>
    <mergeCell ref="SKR16:SKT16"/>
    <mergeCell ref="SKU16:SKV16"/>
    <mergeCell ref="SKW16:SKY16"/>
    <mergeCell ref="SKZ16:SLA16"/>
    <mergeCell ref="SLB16:SLD16"/>
    <mergeCell ref="SJL16:SJM16"/>
    <mergeCell ref="SJN16:SJP16"/>
    <mergeCell ref="SJQ16:SJR16"/>
    <mergeCell ref="SJS16:SJU16"/>
    <mergeCell ref="SJV16:SJW16"/>
    <mergeCell ref="SJX16:SJZ16"/>
    <mergeCell ref="SKA16:SKB16"/>
    <mergeCell ref="SKC16:SKE16"/>
    <mergeCell ref="SKF16:SKG16"/>
    <mergeCell ref="SMA16:SMC16"/>
    <mergeCell ref="SMD16:SME16"/>
    <mergeCell ref="SMF16:SMH16"/>
    <mergeCell ref="SMI16:SMJ16"/>
    <mergeCell ref="SMK16:SMM16"/>
    <mergeCell ref="SMN16:SMO16"/>
    <mergeCell ref="SMP16:SMR16"/>
    <mergeCell ref="SMS16:SMT16"/>
    <mergeCell ref="SMU16:SMW16"/>
    <mergeCell ref="SLE16:SLF16"/>
    <mergeCell ref="SLG16:SLI16"/>
    <mergeCell ref="SLJ16:SLK16"/>
    <mergeCell ref="SLL16:SLN16"/>
    <mergeCell ref="SLO16:SLP16"/>
    <mergeCell ref="SLQ16:SLS16"/>
    <mergeCell ref="SLT16:SLU16"/>
    <mergeCell ref="SLV16:SLX16"/>
    <mergeCell ref="SLY16:SLZ16"/>
    <mergeCell ref="SNT16:SNV16"/>
    <mergeCell ref="SNW16:SNX16"/>
    <mergeCell ref="SNY16:SOA16"/>
    <mergeCell ref="SOB16:SOC16"/>
    <mergeCell ref="SOD16:SOF16"/>
    <mergeCell ref="SOG16:SOH16"/>
    <mergeCell ref="SOI16:SOK16"/>
    <mergeCell ref="SOL16:SOM16"/>
    <mergeCell ref="SON16:SOP16"/>
    <mergeCell ref="SMX16:SMY16"/>
    <mergeCell ref="SMZ16:SNB16"/>
    <mergeCell ref="SNC16:SND16"/>
    <mergeCell ref="SNE16:SNG16"/>
    <mergeCell ref="SNH16:SNI16"/>
    <mergeCell ref="SNJ16:SNL16"/>
    <mergeCell ref="SNM16:SNN16"/>
    <mergeCell ref="SNO16:SNQ16"/>
    <mergeCell ref="SNR16:SNS16"/>
    <mergeCell ref="SPM16:SPO16"/>
    <mergeCell ref="SPP16:SPQ16"/>
    <mergeCell ref="SPR16:SPT16"/>
    <mergeCell ref="SPU16:SPV16"/>
    <mergeCell ref="SPW16:SPY16"/>
    <mergeCell ref="SPZ16:SQA16"/>
    <mergeCell ref="SQB16:SQD16"/>
    <mergeCell ref="SQE16:SQF16"/>
    <mergeCell ref="SQG16:SQI16"/>
    <mergeCell ref="SOQ16:SOR16"/>
    <mergeCell ref="SOS16:SOU16"/>
    <mergeCell ref="SOV16:SOW16"/>
    <mergeCell ref="SOX16:SOZ16"/>
    <mergeCell ref="SPA16:SPB16"/>
    <mergeCell ref="SPC16:SPE16"/>
    <mergeCell ref="SPF16:SPG16"/>
    <mergeCell ref="SPH16:SPJ16"/>
    <mergeCell ref="SPK16:SPL16"/>
    <mergeCell ref="SRF16:SRH16"/>
    <mergeCell ref="SRI16:SRJ16"/>
    <mergeCell ref="SRK16:SRM16"/>
    <mergeCell ref="SRN16:SRO16"/>
    <mergeCell ref="SRP16:SRR16"/>
    <mergeCell ref="SRS16:SRT16"/>
    <mergeCell ref="SRU16:SRW16"/>
    <mergeCell ref="SRX16:SRY16"/>
    <mergeCell ref="SRZ16:SSB16"/>
    <mergeCell ref="SQJ16:SQK16"/>
    <mergeCell ref="SQL16:SQN16"/>
    <mergeCell ref="SQO16:SQP16"/>
    <mergeCell ref="SQQ16:SQS16"/>
    <mergeCell ref="SQT16:SQU16"/>
    <mergeCell ref="SQV16:SQX16"/>
    <mergeCell ref="SQY16:SQZ16"/>
    <mergeCell ref="SRA16:SRC16"/>
    <mergeCell ref="SRD16:SRE16"/>
    <mergeCell ref="SSY16:STA16"/>
    <mergeCell ref="STB16:STC16"/>
    <mergeCell ref="STD16:STF16"/>
    <mergeCell ref="STG16:STH16"/>
    <mergeCell ref="STI16:STK16"/>
    <mergeCell ref="STL16:STM16"/>
    <mergeCell ref="STN16:STP16"/>
    <mergeCell ref="STQ16:STR16"/>
    <mergeCell ref="STS16:STU16"/>
    <mergeCell ref="SSC16:SSD16"/>
    <mergeCell ref="SSE16:SSG16"/>
    <mergeCell ref="SSH16:SSI16"/>
    <mergeCell ref="SSJ16:SSL16"/>
    <mergeCell ref="SSM16:SSN16"/>
    <mergeCell ref="SSO16:SSQ16"/>
    <mergeCell ref="SSR16:SSS16"/>
    <mergeCell ref="SST16:SSV16"/>
    <mergeCell ref="SSW16:SSX16"/>
    <mergeCell ref="SUR16:SUT16"/>
    <mergeCell ref="SUU16:SUV16"/>
    <mergeCell ref="SUW16:SUY16"/>
    <mergeCell ref="SUZ16:SVA16"/>
    <mergeCell ref="SVB16:SVD16"/>
    <mergeCell ref="SVE16:SVF16"/>
    <mergeCell ref="SVG16:SVI16"/>
    <mergeCell ref="SVJ16:SVK16"/>
    <mergeCell ref="SVL16:SVN16"/>
    <mergeCell ref="STV16:STW16"/>
    <mergeCell ref="STX16:STZ16"/>
    <mergeCell ref="SUA16:SUB16"/>
    <mergeCell ref="SUC16:SUE16"/>
    <mergeCell ref="SUF16:SUG16"/>
    <mergeCell ref="SUH16:SUJ16"/>
    <mergeCell ref="SUK16:SUL16"/>
    <mergeCell ref="SUM16:SUO16"/>
    <mergeCell ref="SUP16:SUQ16"/>
    <mergeCell ref="SWK16:SWM16"/>
    <mergeCell ref="SWN16:SWO16"/>
    <mergeCell ref="SWP16:SWR16"/>
    <mergeCell ref="SWS16:SWT16"/>
    <mergeCell ref="SWU16:SWW16"/>
    <mergeCell ref="SWX16:SWY16"/>
    <mergeCell ref="SWZ16:SXB16"/>
    <mergeCell ref="SXC16:SXD16"/>
    <mergeCell ref="SXE16:SXG16"/>
    <mergeCell ref="SVO16:SVP16"/>
    <mergeCell ref="SVQ16:SVS16"/>
    <mergeCell ref="SVT16:SVU16"/>
    <mergeCell ref="SVV16:SVX16"/>
    <mergeCell ref="SVY16:SVZ16"/>
    <mergeCell ref="SWA16:SWC16"/>
    <mergeCell ref="SWD16:SWE16"/>
    <mergeCell ref="SWF16:SWH16"/>
    <mergeCell ref="SWI16:SWJ16"/>
    <mergeCell ref="SYD16:SYF16"/>
    <mergeCell ref="SYG16:SYH16"/>
    <mergeCell ref="SYI16:SYK16"/>
    <mergeCell ref="SYL16:SYM16"/>
    <mergeCell ref="SYN16:SYP16"/>
    <mergeCell ref="SYQ16:SYR16"/>
    <mergeCell ref="SYS16:SYU16"/>
    <mergeCell ref="SYV16:SYW16"/>
    <mergeCell ref="SYX16:SYZ16"/>
    <mergeCell ref="SXH16:SXI16"/>
    <mergeCell ref="SXJ16:SXL16"/>
    <mergeCell ref="SXM16:SXN16"/>
    <mergeCell ref="SXO16:SXQ16"/>
    <mergeCell ref="SXR16:SXS16"/>
    <mergeCell ref="SXT16:SXV16"/>
    <mergeCell ref="SXW16:SXX16"/>
    <mergeCell ref="SXY16:SYA16"/>
    <mergeCell ref="SYB16:SYC16"/>
    <mergeCell ref="SZW16:SZY16"/>
    <mergeCell ref="SZZ16:TAA16"/>
    <mergeCell ref="TAB16:TAD16"/>
    <mergeCell ref="TAE16:TAF16"/>
    <mergeCell ref="TAG16:TAI16"/>
    <mergeCell ref="TAJ16:TAK16"/>
    <mergeCell ref="TAL16:TAN16"/>
    <mergeCell ref="TAO16:TAP16"/>
    <mergeCell ref="TAQ16:TAS16"/>
    <mergeCell ref="SZA16:SZB16"/>
    <mergeCell ref="SZC16:SZE16"/>
    <mergeCell ref="SZF16:SZG16"/>
    <mergeCell ref="SZH16:SZJ16"/>
    <mergeCell ref="SZK16:SZL16"/>
    <mergeCell ref="SZM16:SZO16"/>
    <mergeCell ref="SZP16:SZQ16"/>
    <mergeCell ref="SZR16:SZT16"/>
    <mergeCell ref="SZU16:SZV16"/>
    <mergeCell ref="TBP16:TBR16"/>
    <mergeCell ref="TBS16:TBT16"/>
    <mergeCell ref="TBU16:TBW16"/>
    <mergeCell ref="TBX16:TBY16"/>
    <mergeCell ref="TBZ16:TCB16"/>
    <mergeCell ref="TCC16:TCD16"/>
    <mergeCell ref="TCE16:TCG16"/>
    <mergeCell ref="TCH16:TCI16"/>
    <mergeCell ref="TCJ16:TCL16"/>
    <mergeCell ref="TAT16:TAU16"/>
    <mergeCell ref="TAV16:TAX16"/>
    <mergeCell ref="TAY16:TAZ16"/>
    <mergeCell ref="TBA16:TBC16"/>
    <mergeCell ref="TBD16:TBE16"/>
    <mergeCell ref="TBF16:TBH16"/>
    <mergeCell ref="TBI16:TBJ16"/>
    <mergeCell ref="TBK16:TBM16"/>
    <mergeCell ref="TBN16:TBO16"/>
    <mergeCell ref="TDI16:TDK16"/>
    <mergeCell ref="TDL16:TDM16"/>
    <mergeCell ref="TDN16:TDP16"/>
    <mergeCell ref="TDQ16:TDR16"/>
    <mergeCell ref="TDS16:TDU16"/>
    <mergeCell ref="TDV16:TDW16"/>
    <mergeCell ref="TDX16:TDZ16"/>
    <mergeCell ref="TEA16:TEB16"/>
    <mergeCell ref="TEC16:TEE16"/>
    <mergeCell ref="TCM16:TCN16"/>
    <mergeCell ref="TCO16:TCQ16"/>
    <mergeCell ref="TCR16:TCS16"/>
    <mergeCell ref="TCT16:TCV16"/>
    <mergeCell ref="TCW16:TCX16"/>
    <mergeCell ref="TCY16:TDA16"/>
    <mergeCell ref="TDB16:TDC16"/>
    <mergeCell ref="TDD16:TDF16"/>
    <mergeCell ref="TDG16:TDH16"/>
    <mergeCell ref="TFB16:TFD16"/>
    <mergeCell ref="TFE16:TFF16"/>
    <mergeCell ref="TFG16:TFI16"/>
    <mergeCell ref="TFJ16:TFK16"/>
    <mergeCell ref="TFL16:TFN16"/>
    <mergeCell ref="TFO16:TFP16"/>
    <mergeCell ref="TFQ16:TFS16"/>
    <mergeCell ref="TFT16:TFU16"/>
    <mergeCell ref="TFV16:TFX16"/>
    <mergeCell ref="TEF16:TEG16"/>
    <mergeCell ref="TEH16:TEJ16"/>
    <mergeCell ref="TEK16:TEL16"/>
    <mergeCell ref="TEM16:TEO16"/>
    <mergeCell ref="TEP16:TEQ16"/>
    <mergeCell ref="TER16:TET16"/>
    <mergeCell ref="TEU16:TEV16"/>
    <mergeCell ref="TEW16:TEY16"/>
    <mergeCell ref="TEZ16:TFA16"/>
    <mergeCell ref="TGU16:TGW16"/>
    <mergeCell ref="TGX16:TGY16"/>
    <mergeCell ref="TGZ16:THB16"/>
    <mergeCell ref="THC16:THD16"/>
    <mergeCell ref="THE16:THG16"/>
    <mergeCell ref="THH16:THI16"/>
    <mergeCell ref="THJ16:THL16"/>
    <mergeCell ref="THM16:THN16"/>
    <mergeCell ref="THO16:THQ16"/>
    <mergeCell ref="TFY16:TFZ16"/>
    <mergeCell ref="TGA16:TGC16"/>
    <mergeCell ref="TGD16:TGE16"/>
    <mergeCell ref="TGF16:TGH16"/>
    <mergeCell ref="TGI16:TGJ16"/>
    <mergeCell ref="TGK16:TGM16"/>
    <mergeCell ref="TGN16:TGO16"/>
    <mergeCell ref="TGP16:TGR16"/>
    <mergeCell ref="TGS16:TGT16"/>
    <mergeCell ref="TIN16:TIP16"/>
    <mergeCell ref="TIQ16:TIR16"/>
    <mergeCell ref="TIS16:TIU16"/>
    <mergeCell ref="TIV16:TIW16"/>
    <mergeCell ref="TIX16:TIZ16"/>
    <mergeCell ref="TJA16:TJB16"/>
    <mergeCell ref="TJC16:TJE16"/>
    <mergeCell ref="TJF16:TJG16"/>
    <mergeCell ref="TJH16:TJJ16"/>
    <mergeCell ref="THR16:THS16"/>
    <mergeCell ref="THT16:THV16"/>
    <mergeCell ref="THW16:THX16"/>
    <mergeCell ref="THY16:TIA16"/>
    <mergeCell ref="TIB16:TIC16"/>
    <mergeCell ref="TID16:TIF16"/>
    <mergeCell ref="TIG16:TIH16"/>
    <mergeCell ref="TII16:TIK16"/>
    <mergeCell ref="TIL16:TIM16"/>
    <mergeCell ref="TKG16:TKI16"/>
    <mergeCell ref="TKJ16:TKK16"/>
    <mergeCell ref="TKL16:TKN16"/>
    <mergeCell ref="TKO16:TKP16"/>
    <mergeCell ref="TKQ16:TKS16"/>
    <mergeCell ref="TKT16:TKU16"/>
    <mergeCell ref="TKV16:TKX16"/>
    <mergeCell ref="TKY16:TKZ16"/>
    <mergeCell ref="TLA16:TLC16"/>
    <mergeCell ref="TJK16:TJL16"/>
    <mergeCell ref="TJM16:TJO16"/>
    <mergeCell ref="TJP16:TJQ16"/>
    <mergeCell ref="TJR16:TJT16"/>
    <mergeCell ref="TJU16:TJV16"/>
    <mergeCell ref="TJW16:TJY16"/>
    <mergeCell ref="TJZ16:TKA16"/>
    <mergeCell ref="TKB16:TKD16"/>
    <mergeCell ref="TKE16:TKF16"/>
    <mergeCell ref="TLZ16:TMB16"/>
    <mergeCell ref="TMC16:TMD16"/>
    <mergeCell ref="TME16:TMG16"/>
    <mergeCell ref="TMH16:TMI16"/>
    <mergeCell ref="TMJ16:TML16"/>
    <mergeCell ref="TMM16:TMN16"/>
    <mergeCell ref="TMO16:TMQ16"/>
    <mergeCell ref="TMR16:TMS16"/>
    <mergeCell ref="TMT16:TMV16"/>
    <mergeCell ref="TLD16:TLE16"/>
    <mergeCell ref="TLF16:TLH16"/>
    <mergeCell ref="TLI16:TLJ16"/>
    <mergeCell ref="TLK16:TLM16"/>
    <mergeCell ref="TLN16:TLO16"/>
    <mergeCell ref="TLP16:TLR16"/>
    <mergeCell ref="TLS16:TLT16"/>
    <mergeCell ref="TLU16:TLW16"/>
    <mergeCell ref="TLX16:TLY16"/>
    <mergeCell ref="TNS16:TNU16"/>
    <mergeCell ref="TNV16:TNW16"/>
    <mergeCell ref="TNX16:TNZ16"/>
    <mergeCell ref="TOA16:TOB16"/>
    <mergeCell ref="TOC16:TOE16"/>
    <mergeCell ref="TOF16:TOG16"/>
    <mergeCell ref="TOH16:TOJ16"/>
    <mergeCell ref="TOK16:TOL16"/>
    <mergeCell ref="TOM16:TOO16"/>
    <mergeCell ref="TMW16:TMX16"/>
    <mergeCell ref="TMY16:TNA16"/>
    <mergeCell ref="TNB16:TNC16"/>
    <mergeCell ref="TND16:TNF16"/>
    <mergeCell ref="TNG16:TNH16"/>
    <mergeCell ref="TNI16:TNK16"/>
    <mergeCell ref="TNL16:TNM16"/>
    <mergeCell ref="TNN16:TNP16"/>
    <mergeCell ref="TNQ16:TNR16"/>
    <mergeCell ref="TPL16:TPN16"/>
    <mergeCell ref="TPO16:TPP16"/>
    <mergeCell ref="TPQ16:TPS16"/>
    <mergeCell ref="TPT16:TPU16"/>
    <mergeCell ref="TPV16:TPX16"/>
    <mergeCell ref="TPY16:TPZ16"/>
    <mergeCell ref="TQA16:TQC16"/>
    <mergeCell ref="TQD16:TQE16"/>
    <mergeCell ref="TQF16:TQH16"/>
    <mergeCell ref="TOP16:TOQ16"/>
    <mergeCell ref="TOR16:TOT16"/>
    <mergeCell ref="TOU16:TOV16"/>
    <mergeCell ref="TOW16:TOY16"/>
    <mergeCell ref="TOZ16:TPA16"/>
    <mergeCell ref="TPB16:TPD16"/>
    <mergeCell ref="TPE16:TPF16"/>
    <mergeCell ref="TPG16:TPI16"/>
    <mergeCell ref="TPJ16:TPK16"/>
    <mergeCell ref="TRE16:TRG16"/>
    <mergeCell ref="TRH16:TRI16"/>
    <mergeCell ref="TRJ16:TRL16"/>
    <mergeCell ref="TRM16:TRN16"/>
    <mergeCell ref="TRO16:TRQ16"/>
    <mergeCell ref="TRR16:TRS16"/>
    <mergeCell ref="TRT16:TRV16"/>
    <mergeCell ref="TRW16:TRX16"/>
    <mergeCell ref="TRY16:TSA16"/>
    <mergeCell ref="TQI16:TQJ16"/>
    <mergeCell ref="TQK16:TQM16"/>
    <mergeCell ref="TQN16:TQO16"/>
    <mergeCell ref="TQP16:TQR16"/>
    <mergeCell ref="TQS16:TQT16"/>
    <mergeCell ref="TQU16:TQW16"/>
    <mergeCell ref="TQX16:TQY16"/>
    <mergeCell ref="TQZ16:TRB16"/>
    <mergeCell ref="TRC16:TRD16"/>
    <mergeCell ref="TSX16:TSZ16"/>
    <mergeCell ref="TTA16:TTB16"/>
    <mergeCell ref="TTC16:TTE16"/>
    <mergeCell ref="TTF16:TTG16"/>
    <mergeCell ref="TTH16:TTJ16"/>
    <mergeCell ref="TTK16:TTL16"/>
    <mergeCell ref="TTM16:TTO16"/>
    <mergeCell ref="TTP16:TTQ16"/>
    <mergeCell ref="TTR16:TTT16"/>
    <mergeCell ref="TSB16:TSC16"/>
    <mergeCell ref="TSD16:TSF16"/>
    <mergeCell ref="TSG16:TSH16"/>
    <mergeCell ref="TSI16:TSK16"/>
    <mergeCell ref="TSL16:TSM16"/>
    <mergeCell ref="TSN16:TSP16"/>
    <mergeCell ref="TSQ16:TSR16"/>
    <mergeCell ref="TSS16:TSU16"/>
    <mergeCell ref="TSV16:TSW16"/>
    <mergeCell ref="TUQ16:TUS16"/>
    <mergeCell ref="TUT16:TUU16"/>
    <mergeCell ref="TUV16:TUX16"/>
    <mergeCell ref="TUY16:TUZ16"/>
    <mergeCell ref="TVA16:TVC16"/>
    <mergeCell ref="TVD16:TVE16"/>
    <mergeCell ref="TVF16:TVH16"/>
    <mergeCell ref="TVI16:TVJ16"/>
    <mergeCell ref="TVK16:TVM16"/>
    <mergeCell ref="TTU16:TTV16"/>
    <mergeCell ref="TTW16:TTY16"/>
    <mergeCell ref="TTZ16:TUA16"/>
    <mergeCell ref="TUB16:TUD16"/>
    <mergeCell ref="TUE16:TUF16"/>
    <mergeCell ref="TUG16:TUI16"/>
    <mergeCell ref="TUJ16:TUK16"/>
    <mergeCell ref="TUL16:TUN16"/>
    <mergeCell ref="TUO16:TUP16"/>
    <mergeCell ref="TWJ16:TWL16"/>
    <mergeCell ref="TWM16:TWN16"/>
    <mergeCell ref="TWO16:TWQ16"/>
    <mergeCell ref="TWR16:TWS16"/>
    <mergeCell ref="TWT16:TWV16"/>
    <mergeCell ref="TWW16:TWX16"/>
    <mergeCell ref="TWY16:TXA16"/>
    <mergeCell ref="TXB16:TXC16"/>
    <mergeCell ref="TXD16:TXF16"/>
    <mergeCell ref="TVN16:TVO16"/>
    <mergeCell ref="TVP16:TVR16"/>
    <mergeCell ref="TVS16:TVT16"/>
    <mergeCell ref="TVU16:TVW16"/>
    <mergeCell ref="TVX16:TVY16"/>
    <mergeCell ref="TVZ16:TWB16"/>
    <mergeCell ref="TWC16:TWD16"/>
    <mergeCell ref="TWE16:TWG16"/>
    <mergeCell ref="TWH16:TWI16"/>
    <mergeCell ref="TYC16:TYE16"/>
    <mergeCell ref="TYF16:TYG16"/>
    <mergeCell ref="TYH16:TYJ16"/>
    <mergeCell ref="TYK16:TYL16"/>
    <mergeCell ref="TYM16:TYO16"/>
    <mergeCell ref="TYP16:TYQ16"/>
    <mergeCell ref="TYR16:TYT16"/>
    <mergeCell ref="TYU16:TYV16"/>
    <mergeCell ref="TYW16:TYY16"/>
    <mergeCell ref="TXG16:TXH16"/>
    <mergeCell ref="TXI16:TXK16"/>
    <mergeCell ref="TXL16:TXM16"/>
    <mergeCell ref="TXN16:TXP16"/>
    <mergeCell ref="TXQ16:TXR16"/>
    <mergeCell ref="TXS16:TXU16"/>
    <mergeCell ref="TXV16:TXW16"/>
    <mergeCell ref="TXX16:TXZ16"/>
    <mergeCell ref="TYA16:TYB16"/>
    <mergeCell ref="TZV16:TZX16"/>
    <mergeCell ref="TZY16:TZZ16"/>
    <mergeCell ref="UAA16:UAC16"/>
    <mergeCell ref="UAD16:UAE16"/>
    <mergeCell ref="UAF16:UAH16"/>
    <mergeCell ref="UAI16:UAJ16"/>
    <mergeCell ref="UAK16:UAM16"/>
    <mergeCell ref="UAN16:UAO16"/>
    <mergeCell ref="UAP16:UAR16"/>
    <mergeCell ref="TYZ16:TZA16"/>
    <mergeCell ref="TZB16:TZD16"/>
    <mergeCell ref="TZE16:TZF16"/>
    <mergeCell ref="TZG16:TZI16"/>
    <mergeCell ref="TZJ16:TZK16"/>
    <mergeCell ref="TZL16:TZN16"/>
    <mergeCell ref="TZO16:TZP16"/>
    <mergeCell ref="TZQ16:TZS16"/>
    <mergeCell ref="TZT16:TZU16"/>
    <mergeCell ref="UBO16:UBQ16"/>
    <mergeCell ref="UBR16:UBS16"/>
    <mergeCell ref="UBT16:UBV16"/>
    <mergeCell ref="UBW16:UBX16"/>
    <mergeCell ref="UBY16:UCA16"/>
    <mergeCell ref="UCB16:UCC16"/>
    <mergeCell ref="UCD16:UCF16"/>
    <mergeCell ref="UCG16:UCH16"/>
    <mergeCell ref="UCI16:UCK16"/>
    <mergeCell ref="UAS16:UAT16"/>
    <mergeCell ref="UAU16:UAW16"/>
    <mergeCell ref="UAX16:UAY16"/>
    <mergeCell ref="UAZ16:UBB16"/>
    <mergeCell ref="UBC16:UBD16"/>
    <mergeCell ref="UBE16:UBG16"/>
    <mergeCell ref="UBH16:UBI16"/>
    <mergeCell ref="UBJ16:UBL16"/>
    <mergeCell ref="UBM16:UBN16"/>
    <mergeCell ref="UDH16:UDJ16"/>
    <mergeCell ref="UDK16:UDL16"/>
    <mergeCell ref="UDM16:UDO16"/>
    <mergeCell ref="UDP16:UDQ16"/>
    <mergeCell ref="UDR16:UDT16"/>
    <mergeCell ref="UDU16:UDV16"/>
    <mergeCell ref="UDW16:UDY16"/>
    <mergeCell ref="UDZ16:UEA16"/>
    <mergeCell ref="UEB16:UED16"/>
    <mergeCell ref="UCL16:UCM16"/>
    <mergeCell ref="UCN16:UCP16"/>
    <mergeCell ref="UCQ16:UCR16"/>
    <mergeCell ref="UCS16:UCU16"/>
    <mergeCell ref="UCV16:UCW16"/>
    <mergeCell ref="UCX16:UCZ16"/>
    <mergeCell ref="UDA16:UDB16"/>
    <mergeCell ref="UDC16:UDE16"/>
    <mergeCell ref="UDF16:UDG16"/>
    <mergeCell ref="UFA16:UFC16"/>
    <mergeCell ref="UFD16:UFE16"/>
    <mergeCell ref="UFF16:UFH16"/>
    <mergeCell ref="UFI16:UFJ16"/>
    <mergeCell ref="UFK16:UFM16"/>
    <mergeCell ref="UFN16:UFO16"/>
    <mergeCell ref="UFP16:UFR16"/>
    <mergeCell ref="UFS16:UFT16"/>
    <mergeCell ref="UFU16:UFW16"/>
    <mergeCell ref="UEE16:UEF16"/>
    <mergeCell ref="UEG16:UEI16"/>
    <mergeCell ref="UEJ16:UEK16"/>
    <mergeCell ref="UEL16:UEN16"/>
    <mergeCell ref="UEO16:UEP16"/>
    <mergeCell ref="UEQ16:UES16"/>
    <mergeCell ref="UET16:UEU16"/>
    <mergeCell ref="UEV16:UEX16"/>
    <mergeCell ref="UEY16:UEZ16"/>
    <mergeCell ref="UGT16:UGV16"/>
    <mergeCell ref="UGW16:UGX16"/>
    <mergeCell ref="UGY16:UHA16"/>
    <mergeCell ref="UHB16:UHC16"/>
    <mergeCell ref="UHD16:UHF16"/>
    <mergeCell ref="UHG16:UHH16"/>
    <mergeCell ref="UHI16:UHK16"/>
    <mergeCell ref="UHL16:UHM16"/>
    <mergeCell ref="UHN16:UHP16"/>
    <mergeCell ref="UFX16:UFY16"/>
    <mergeCell ref="UFZ16:UGB16"/>
    <mergeCell ref="UGC16:UGD16"/>
    <mergeCell ref="UGE16:UGG16"/>
    <mergeCell ref="UGH16:UGI16"/>
    <mergeCell ref="UGJ16:UGL16"/>
    <mergeCell ref="UGM16:UGN16"/>
    <mergeCell ref="UGO16:UGQ16"/>
    <mergeCell ref="UGR16:UGS16"/>
    <mergeCell ref="UIM16:UIO16"/>
    <mergeCell ref="UIP16:UIQ16"/>
    <mergeCell ref="UIR16:UIT16"/>
    <mergeCell ref="UIU16:UIV16"/>
    <mergeCell ref="UIW16:UIY16"/>
    <mergeCell ref="UIZ16:UJA16"/>
    <mergeCell ref="UJB16:UJD16"/>
    <mergeCell ref="UJE16:UJF16"/>
    <mergeCell ref="UJG16:UJI16"/>
    <mergeCell ref="UHQ16:UHR16"/>
    <mergeCell ref="UHS16:UHU16"/>
    <mergeCell ref="UHV16:UHW16"/>
    <mergeCell ref="UHX16:UHZ16"/>
    <mergeCell ref="UIA16:UIB16"/>
    <mergeCell ref="UIC16:UIE16"/>
    <mergeCell ref="UIF16:UIG16"/>
    <mergeCell ref="UIH16:UIJ16"/>
    <mergeCell ref="UIK16:UIL16"/>
    <mergeCell ref="UKF16:UKH16"/>
    <mergeCell ref="UKI16:UKJ16"/>
    <mergeCell ref="UKK16:UKM16"/>
    <mergeCell ref="UKN16:UKO16"/>
    <mergeCell ref="UKP16:UKR16"/>
    <mergeCell ref="UKS16:UKT16"/>
    <mergeCell ref="UKU16:UKW16"/>
    <mergeCell ref="UKX16:UKY16"/>
    <mergeCell ref="UKZ16:ULB16"/>
    <mergeCell ref="UJJ16:UJK16"/>
    <mergeCell ref="UJL16:UJN16"/>
    <mergeCell ref="UJO16:UJP16"/>
    <mergeCell ref="UJQ16:UJS16"/>
    <mergeCell ref="UJT16:UJU16"/>
    <mergeCell ref="UJV16:UJX16"/>
    <mergeCell ref="UJY16:UJZ16"/>
    <mergeCell ref="UKA16:UKC16"/>
    <mergeCell ref="UKD16:UKE16"/>
    <mergeCell ref="ULY16:UMA16"/>
    <mergeCell ref="UMB16:UMC16"/>
    <mergeCell ref="UMD16:UMF16"/>
    <mergeCell ref="UMG16:UMH16"/>
    <mergeCell ref="UMI16:UMK16"/>
    <mergeCell ref="UML16:UMM16"/>
    <mergeCell ref="UMN16:UMP16"/>
    <mergeCell ref="UMQ16:UMR16"/>
    <mergeCell ref="UMS16:UMU16"/>
    <mergeCell ref="ULC16:ULD16"/>
    <mergeCell ref="ULE16:ULG16"/>
    <mergeCell ref="ULH16:ULI16"/>
    <mergeCell ref="ULJ16:ULL16"/>
    <mergeCell ref="ULM16:ULN16"/>
    <mergeCell ref="ULO16:ULQ16"/>
    <mergeCell ref="ULR16:ULS16"/>
    <mergeCell ref="ULT16:ULV16"/>
    <mergeCell ref="ULW16:ULX16"/>
    <mergeCell ref="UNR16:UNT16"/>
    <mergeCell ref="UNU16:UNV16"/>
    <mergeCell ref="UNW16:UNY16"/>
    <mergeCell ref="UNZ16:UOA16"/>
    <mergeCell ref="UOB16:UOD16"/>
    <mergeCell ref="UOE16:UOF16"/>
    <mergeCell ref="UOG16:UOI16"/>
    <mergeCell ref="UOJ16:UOK16"/>
    <mergeCell ref="UOL16:UON16"/>
    <mergeCell ref="UMV16:UMW16"/>
    <mergeCell ref="UMX16:UMZ16"/>
    <mergeCell ref="UNA16:UNB16"/>
    <mergeCell ref="UNC16:UNE16"/>
    <mergeCell ref="UNF16:UNG16"/>
    <mergeCell ref="UNH16:UNJ16"/>
    <mergeCell ref="UNK16:UNL16"/>
    <mergeCell ref="UNM16:UNO16"/>
    <mergeCell ref="UNP16:UNQ16"/>
    <mergeCell ref="UPK16:UPM16"/>
    <mergeCell ref="UPN16:UPO16"/>
    <mergeCell ref="UPP16:UPR16"/>
    <mergeCell ref="UPS16:UPT16"/>
    <mergeCell ref="UPU16:UPW16"/>
    <mergeCell ref="UPX16:UPY16"/>
    <mergeCell ref="UPZ16:UQB16"/>
    <mergeCell ref="UQC16:UQD16"/>
    <mergeCell ref="UQE16:UQG16"/>
    <mergeCell ref="UOO16:UOP16"/>
    <mergeCell ref="UOQ16:UOS16"/>
    <mergeCell ref="UOT16:UOU16"/>
    <mergeCell ref="UOV16:UOX16"/>
    <mergeCell ref="UOY16:UOZ16"/>
    <mergeCell ref="UPA16:UPC16"/>
    <mergeCell ref="UPD16:UPE16"/>
    <mergeCell ref="UPF16:UPH16"/>
    <mergeCell ref="UPI16:UPJ16"/>
    <mergeCell ref="URD16:URF16"/>
    <mergeCell ref="URG16:URH16"/>
    <mergeCell ref="URI16:URK16"/>
    <mergeCell ref="URL16:URM16"/>
    <mergeCell ref="URN16:URP16"/>
    <mergeCell ref="URQ16:URR16"/>
    <mergeCell ref="URS16:URU16"/>
    <mergeCell ref="URV16:URW16"/>
    <mergeCell ref="URX16:URZ16"/>
    <mergeCell ref="UQH16:UQI16"/>
    <mergeCell ref="UQJ16:UQL16"/>
    <mergeCell ref="UQM16:UQN16"/>
    <mergeCell ref="UQO16:UQQ16"/>
    <mergeCell ref="UQR16:UQS16"/>
    <mergeCell ref="UQT16:UQV16"/>
    <mergeCell ref="UQW16:UQX16"/>
    <mergeCell ref="UQY16:URA16"/>
    <mergeCell ref="URB16:URC16"/>
    <mergeCell ref="USW16:USY16"/>
    <mergeCell ref="USZ16:UTA16"/>
    <mergeCell ref="UTB16:UTD16"/>
    <mergeCell ref="UTE16:UTF16"/>
    <mergeCell ref="UTG16:UTI16"/>
    <mergeCell ref="UTJ16:UTK16"/>
    <mergeCell ref="UTL16:UTN16"/>
    <mergeCell ref="UTO16:UTP16"/>
    <mergeCell ref="UTQ16:UTS16"/>
    <mergeCell ref="USA16:USB16"/>
    <mergeCell ref="USC16:USE16"/>
    <mergeCell ref="USF16:USG16"/>
    <mergeCell ref="USH16:USJ16"/>
    <mergeCell ref="USK16:USL16"/>
    <mergeCell ref="USM16:USO16"/>
    <mergeCell ref="USP16:USQ16"/>
    <mergeCell ref="USR16:UST16"/>
    <mergeCell ref="USU16:USV16"/>
    <mergeCell ref="UUP16:UUR16"/>
    <mergeCell ref="UUS16:UUT16"/>
    <mergeCell ref="UUU16:UUW16"/>
    <mergeCell ref="UUX16:UUY16"/>
    <mergeCell ref="UUZ16:UVB16"/>
    <mergeCell ref="UVC16:UVD16"/>
    <mergeCell ref="UVE16:UVG16"/>
    <mergeCell ref="UVH16:UVI16"/>
    <mergeCell ref="UVJ16:UVL16"/>
    <mergeCell ref="UTT16:UTU16"/>
    <mergeCell ref="UTV16:UTX16"/>
    <mergeCell ref="UTY16:UTZ16"/>
    <mergeCell ref="UUA16:UUC16"/>
    <mergeCell ref="UUD16:UUE16"/>
    <mergeCell ref="UUF16:UUH16"/>
    <mergeCell ref="UUI16:UUJ16"/>
    <mergeCell ref="UUK16:UUM16"/>
    <mergeCell ref="UUN16:UUO16"/>
    <mergeCell ref="UWI16:UWK16"/>
    <mergeCell ref="UWL16:UWM16"/>
    <mergeCell ref="UWN16:UWP16"/>
    <mergeCell ref="UWQ16:UWR16"/>
    <mergeCell ref="UWS16:UWU16"/>
    <mergeCell ref="UWV16:UWW16"/>
    <mergeCell ref="UWX16:UWZ16"/>
    <mergeCell ref="UXA16:UXB16"/>
    <mergeCell ref="UXC16:UXE16"/>
    <mergeCell ref="UVM16:UVN16"/>
    <mergeCell ref="UVO16:UVQ16"/>
    <mergeCell ref="UVR16:UVS16"/>
    <mergeCell ref="UVT16:UVV16"/>
    <mergeCell ref="UVW16:UVX16"/>
    <mergeCell ref="UVY16:UWA16"/>
    <mergeCell ref="UWB16:UWC16"/>
    <mergeCell ref="UWD16:UWF16"/>
    <mergeCell ref="UWG16:UWH16"/>
    <mergeCell ref="UYB16:UYD16"/>
    <mergeCell ref="UYE16:UYF16"/>
    <mergeCell ref="UYG16:UYI16"/>
    <mergeCell ref="UYJ16:UYK16"/>
    <mergeCell ref="UYL16:UYN16"/>
    <mergeCell ref="UYO16:UYP16"/>
    <mergeCell ref="UYQ16:UYS16"/>
    <mergeCell ref="UYT16:UYU16"/>
    <mergeCell ref="UYV16:UYX16"/>
    <mergeCell ref="UXF16:UXG16"/>
    <mergeCell ref="UXH16:UXJ16"/>
    <mergeCell ref="UXK16:UXL16"/>
    <mergeCell ref="UXM16:UXO16"/>
    <mergeCell ref="UXP16:UXQ16"/>
    <mergeCell ref="UXR16:UXT16"/>
    <mergeCell ref="UXU16:UXV16"/>
    <mergeCell ref="UXW16:UXY16"/>
    <mergeCell ref="UXZ16:UYA16"/>
    <mergeCell ref="UZU16:UZW16"/>
    <mergeCell ref="UZX16:UZY16"/>
    <mergeCell ref="UZZ16:VAB16"/>
    <mergeCell ref="VAC16:VAD16"/>
    <mergeCell ref="VAE16:VAG16"/>
    <mergeCell ref="VAH16:VAI16"/>
    <mergeCell ref="VAJ16:VAL16"/>
    <mergeCell ref="VAM16:VAN16"/>
    <mergeCell ref="VAO16:VAQ16"/>
    <mergeCell ref="UYY16:UYZ16"/>
    <mergeCell ref="UZA16:UZC16"/>
    <mergeCell ref="UZD16:UZE16"/>
    <mergeCell ref="UZF16:UZH16"/>
    <mergeCell ref="UZI16:UZJ16"/>
    <mergeCell ref="UZK16:UZM16"/>
    <mergeCell ref="UZN16:UZO16"/>
    <mergeCell ref="UZP16:UZR16"/>
    <mergeCell ref="UZS16:UZT16"/>
    <mergeCell ref="VBN16:VBP16"/>
    <mergeCell ref="VBQ16:VBR16"/>
    <mergeCell ref="VBS16:VBU16"/>
    <mergeCell ref="VBV16:VBW16"/>
    <mergeCell ref="VBX16:VBZ16"/>
    <mergeCell ref="VCA16:VCB16"/>
    <mergeCell ref="VCC16:VCE16"/>
    <mergeCell ref="VCF16:VCG16"/>
    <mergeCell ref="VCH16:VCJ16"/>
    <mergeCell ref="VAR16:VAS16"/>
    <mergeCell ref="VAT16:VAV16"/>
    <mergeCell ref="VAW16:VAX16"/>
    <mergeCell ref="VAY16:VBA16"/>
    <mergeCell ref="VBB16:VBC16"/>
    <mergeCell ref="VBD16:VBF16"/>
    <mergeCell ref="VBG16:VBH16"/>
    <mergeCell ref="VBI16:VBK16"/>
    <mergeCell ref="VBL16:VBM16"/>
    <mergeCell ref="VDG16:VDI16"/>
    <mergeCell ref="VDJ16:VDK16"/>
    <mergeCell ref="VDL16:VDN16"/>
    <mergeCell ref="VDO16:VDP16"/>
    <mergeCell ref="VDQ16:VDS16"/>
    <mergeCell ref="VDT16:VDU16"/>
    <mergeCell ref="VDV16:VDX16"/>
    <mergeCell ref="VDY16:VDZ16"/>
    <mergeCell ref="VEA16:VEC16"/>
    <mergeCell ref="VCK16:VCL16"/>
    <mergeCell ref="VCM16:VCO16"/>
    <mergeCell ref="VCP16:VCQ16"/>
    <mergeCell ref="VCR16:VCT16"/>
    <mergeCell ref="VCU16:VCV16"/>
    <mergeCell ref="VCW16:VCY16"/>
    <mergeCell ref="VCZ16:VDA16"/>
    <mergeCell ref="VDB16:VDD16"/>
    <mergeCell ref="VDE16:VDF16"/>
    <mergeCell ref="VEZ16:VFB16"/>
    <mergeCell ref="VFC16:VFD16"/>
    <mergeCell ref="VFE16:VFG16"/>
    <mergeCell ref="VFH16:VFI16"/>
    <mergeCell ref="VFJ16:VFL16"/>
    <mergeCell ref="VFM16:VFN16"/>
    <mergeCell ref="VFO16:VFQ16"/>
    <mergeCell ref="VFR16:VFS16"/>
    <mergeCell ref="VFT16:VFV16"/>
    <mergeCell ref="VED16:VEE16"/>
    <mergeCell ref="VEF16:VEH16"/>
    <mergeCell ref="VEI16:VEJ16"/>
    <mergeCell ref="VEK16:VEM16"/>
    <mergeCell ref="VEN16:VEO16"/>
    <mergeCell ref="VEP16:VER16"/>
    <mergeCell ref="VES16:VET16"/>
    <mergeCell ref="VEU16:VEW16"/>
    <mergeCell ref="VEX16:VEY16"/>
    <mergeCell ref="VGS16:VGU16"/>
    <mergeCell ref="VGV16:VGW16"/>
    <mergeCell ref="VGX16:VGZ16"/>
    <mergeCell ref="VHA16:VHB16"/>
    <mergeCell ref="VHC16:VHE16"/>
    <mergeCell ref="VHF16:VHG16"/>
    <mergeCell ref="VHH16:VHJ16"/>
    <mergeCell ref="VHK16:VHL16"/>
    <mergeCell ref="VHM16:VHO16"/>
    <mergeCell ref="VFW16:VFX16"/>
    <mergeCell ref="VFY16:VGA16"/>
    <mergeCell ref="VGB16:VGC16"/>
    <mergeCell ref="VGD16:VGF16"/>
    <mergeCell ref="VGG16:VGH16"/>
    <mergeCell ref="VGI16:VGK16"/>
    <mergeCell ref="VGL16:VGM16"/>
    <mergeCell ref="VGN16:VGP16"/>
    <mergeCell ref="VGQ16:VGR16"/>
    <mergeCell ref="VIL16:VIN16"/>
    <mergeCell ref="VIO16:VIP16"/>
    <mergeCell ref="VIQ16:VIS16"/>
    <mergeCell ref="VIT16:VIU16"/>
    <mergeCell ref="VIV16:VIX16"/>
    <mergeCell ref="VIY16:VIZ16"/>
    <mergeCell ref="VJA16:VJC16"/>
    <mergeCell ref="VJD16:VJE16"/>
    <mergeCell ref="VJF16:VJH16"/>
    <mergeCell ref="VHP16:VHQ16"/>
    <mergeCell ref="VHR16:VHT16"/>
    <mergeCell ref="VHU16:VHV16"/>
    <mergeCell ref="VHW16:VHY16"/>
    <mergeCell ref="VHZ16:VIA16"/>
    <mergeCell ref="VIB16:VID16"/>
    <mergeCell ref="VIE16:VIF16"/>
    <mergeCell ref="VIG16:VII16"/>
    <mergeCell ref="VIJ16:VIK16"/>
    <mergeCell ref="VKE16:VKG16"/>
    <mergeCell ref="VKH16:VKI16"/>
    <mergeCell ref="VKJ16:VKL16"/>
    <mergeCell ref="VKM16:VKN16"/>
    <mergeCell ref="VKO16:VKQ16"/>
    <mergeCell ref="VKR16:VKS16"/>
    <mergeCell ref="VKT16:VKV16"/>
    <mergeCell ref="VKW16:VKX16"/>
    <mergeCell ref="VKY16:VLA16"/>
    <mergeCell ref="VJI16:VJJ16"/>
    <mergeCell ref="VJK16:VJM16"/>
    <mergeCell ref="VJN16:VJO16"/>
    <mergeCell ref="VJP16:VJR16"/>
    <mergeCell ref="VJS16:VJT16"/>
    <mergeCell ref="VJU16:VJW16"/>
    <mergeCell ref="VJX16:VJY16"/>
    <mergeCell ref="VJZ16:VKB16"/>
    <mergeCell ref="VKC16:VKD16"/>
    <mergeCell ref="VLX16:VLZ16"/>
    <mergeCell ref="VMA16:VMB16"/>
    <mergeCell ref="VMC16:VME16"/>
    <mergeCell ref="VMF16:VMG16"/>
    <mergeCell ref="VMH16:VMJ16"/>
    <mergeCell ref="VMK16:VML16"/>
    <mergeCell ref="VMM16:VMO16"/>
    <mergeCell ref="VMP16:VMQ16"/>
    <mergeCell ref="VMR16:VMT16"/>
    <mergeCell ref="VLB16:VLC16"/>
    <mergeCell ref="VLD16:VLF16"/>
    <mergeCell ref="VLG16:VLH16"/>
    <mergeCell ref="VLI16:VLK16"/>
    <mergeCell ref="VLL16:VLM16"/>
    <mergeCell ref="VLN16:VLP16"/>
    <mergeCell ref="VLQ16:VLR16"/>
    <mergeCell ref="VLS16:VLU16"/>
    <mergeCell ref="VLV16:VLW16"/>
    <mergeCell ref="VNQ16:VNS16"/>
    <mergeCell ref="VNT16:VNU16"/>
    <mergeCell ref="VNV16:VNX16"/>
    <mergeCell ref="VNY16:VNZ16"/>
    <mergeCell ref="VOA16:VOC16"/>
    <mergeCell ref="VOD16:VOE16"/>
    <mergeCell ref="VOF16:VOH16"/>
    <mergeCell ref="VOI16:VOJ16"/>
    <mergeCell ref="VOK16:VOM16"/>
    <mergeCell ref="VMU16:VMV16"/>
    <mergeCell ref="VMW16:VMY16"/>
    <mergeCell ref="VMZ16:VNA16"/>
    <mergeCell ref="VNB16:VND16"/>
    <mergeCell ref="VNE16:VNF16"/>
    <mergeCell ref="VNG16:VNI16"/>
    <mergeCell ref="VNJ16:VNK16"/>
    <mergeCell ref="VNL16:VNN16"/>
    <mergeCell ref="VNO16:VNP16"/>
    <mergeCell ref="VPJ16:VPL16"/>
    <mergeCell ref="VPM16:VPN16"/>
    <mergeCell ref="VPO16:VPQ16"/>
    <mergeCell ref="VPR16:VPS16"/>
    <mergeCell ref="VPT16:VPV16"/>
    <mergeCell ref="VPW16:VPX16"/>
    <mergeCell ref="VPY16:VQA16"/>
    <mergeCell ref="VQB16:VQC16"/>
    <mergeCell ref="VQD16:VQF16"/>
    <mergeCell ref="VON16:VOO16"/>
    <mergeCell ref="VOP16:VOR16"/>
    <mergeCell ref="VOS16:VOT16"/>
    <mergeCell ref="VOU16:VOW16"/>
    <mergeCell ref="VOX16:VOY16"/>
    <mergeCell ref="VOZ16:VPB16"/>
    <mergeCell ref="VPC16:VPD16"/>
    <mergeCell ref="VPE16:VPG16"/>
    <mergeCell ref="VPH16:VPI16"/>
    <mergeCell ref="VRC16:VRE16"/>
    <mergeCell ref="VRF16:VRG16"/>
    <mergeCell ref="VRH16:VRJ16"/>
    <mergeCell ref="VRK16:VRL16"/>
    <mergeCell ref="VRM16:VRO16"/>
    <mergeCell ref="VRP16:VRQ16"/>
    <mergeCell ref="VRR16:VRT16"/>
    <mergeCell ref="VRU16:VRV16"/>
    <mergeCell ref="VRW16:VRY16"/>
    <mergeCell ref="VQG16:VQH16"/>
    <mergeCell ref="VQI16:VQK16"/>
    <mergeCell ref="VQL16:VQM16"/>
    <mergeCell ref="VQN16:VQP16"/>
    <mergeCell ref="VQQ16:VQR16"/>
    <mergeCell ref="VQS16:VQU16"/>
    <mergeCell ref="VQV16:VQW16"/>
    <mergeCell ref="VQX16:VQZ16"/>
    <mergeCell ref="VRA16:VRB16"/>
    <mergeCell ref="VSV16:VSX16"/>
    <mergeCell ref="VSY16:VSZ16"/>
    <mergeCell ref="VTA16:VTC16"/>
    <mergeCell ref="VTD16:VTE16"/>
    <mergeCell ref="VTF16:VTH16"/>
    <mergeCell ref="VTI16:VTJ16"/>
    <mergeCell ref="VTK16:VTM16"/>
    <mergeCell ref="VTN16:VTO16"/>
    <mergeCell ref="VTP16:VTR16"/>
    <mergeCell ref="VRZ16:VSA16"/>
    <mergeCell ref="VSB16:VSD16"/>
    <mergeCell ref="VSE16:VSF16"/>
    <mergeCell ref="VSG16:VSI16"/>
    <mergeCell ref="VSJ16:VSK16"/>
    <mergeCell ref="VSL16:VSN16"/>
    <mergeCell ref="VSO16:VSP16"/>
    <mergeCell ref="VSQ16:VSS16"/>
    <mergeCell ref="VST16:VSU16"/>
    <mergeCell ref="VUO16:VUQ16"/>
    <mergeCell ref="VUR16:VUS16"/>
    <mergeCell ref="VUT16:VUV16"/>
    <mergeCell ref="VUW16:VUX16"/>
    <mergeCell ref="VUY16:VVA16"/>
    <mergeCell ref="VVB16:VVC16"/>
    <mergeCell ref="VVD16:VVF16"/>
    <mergeCell ref="VVG16:VVH16"/>
    <mergeCell ref="VVI16:VVK16"/>
    <mergeCell ref="VTS16:VTT16"/>
    <mergeCell ref="VTU16:VTW16"/>
    <mergeCell ref="VTX16:VTY16"/>
    <mergeCell ref="VTZ16:VUB16"/>
    <mergeCell ref="VUC16:VUD16"/>
    <mergeCell ref="VUE16:VUG16"/>
    <mergeCell ref="VUH16:VUI16"/>
    <mergeCell ref="VUJ16:VUL16"/>
    <mergeCell ref="VUM16:VUN16"/>
    <mergeCell ref="VWH16:VWJ16"/>
    <mergeCell ref="VWK16:VWL16"/>
    <mergeCell ref="VWM16:VWO16"/>
    <mergeCell ref="VWP16:VWQ16"/>
    <mergeCell ref="VWR16:VWT16"/>
    <mergeCell ref="VWU16:VWV16"/>
    <mergeCell ref="VWW16:VWY16"/>
    <mergeCell ref="VWZ16:VXA16"/>
    <mergeCell ref="VXB16:VXD16"/>
    <mergeCell ref="VVL16:VVM16"/>
    <mergeCell ref="VVN16:VVP16"/>
    <mergeCell ref="VVQ16:VVR16"/>
    <mergeCell ref="VVS16:VVU16"/>
    <mergeCell ref="VVV16:VVW16"/>
    <mergeCell ref="VVX16:VVZ16"/>
    <mergeCell ref="VWA16:VWB16"/>
    <mergeCell ref="VWC16:VWE16"/>
    <mergeCell ref="VWF16:VWG16"/>
    <mergeCell ref="VYA16:VYC16"/>
    <mergeCell ref="VYD16:VYE16"/>
    <mergeCell ref="VYF16:VYH16"/>
    <mergeCell ref="VYI16:VYJ16"/>
    <mergeCell ref="VYK16:VYM16"/>
    <mergeCell ref="VYN16:VYO16"/>
    <mergeCell ref="VYP16:VYR16"/>
    <mergeCell ref="VYS16:VYT16"/>
    <mergeCell ref="VYU16:VYW16"/>
    <mergeCell ref="VXE16:VXF16"/>
    <mergeCell ref="VXG16:VXI16"/>
    <mergeCell ref="VXJ16:VXK16"/>
    <mergeCell ref="VXL16:VXN16"/>
    <mergeCell ref="VXO16:VXP16"/>
    <mergeCell ref="VXQ16:VXS16"/>
    <mergeCell ref="VXT16:VXU16"/>
    <mergeCell ref="VXV16:VXX16"/>
    <mergeCell ref="VXY16:VXZ16"/>
    <mergeCell ref="VZT16:VZV16"/>
    <mergeCell ref="VZW16:VZX16"/>
    <mergeCell ref="VZY16:WAA16"/>
    <mergeCell ref="WAB16:WAC16"/>
    <mergeCell ref="WAD16:WAF16"/>
    <mergeCell ref="WAG16:WAH16"/>
    <mergeCell ref="WAI16:WAK16"/>
    <mergeCell ref="WAL16:WAM16"/>
    <mergeCell ref="WAN16:WAP16"/>
    <mergeCell ref="VYX16:VYY16"/>
    <mergeCell ref="VYZ16:VZB16"/>
    <mergeCell ref="VZC16:VZD16"/>
    <mergeCell ref="VZE16:VZG16"/>
    <mergeCell ref="VZH16:VZI16"/>
    <mergeCell ref="VZJ16:VZL16"/>
    <mergeCell ref="VZM16:VZN16"/>
    <mergeCell ref="VZO16:VZQ16"/>
    <mergeCell ref="VZR16:VZS16"/>
    <mergeCell ref="WBM16:WBO16"/>
    <mergeCell ref="WBP16:WBQ16"/>
    <mergeCell ref="WBR16:WBT16"/>
    <mergeCell ref="WBU16:WBV16"/>
    <mergeCell ref="WBW16:WBY16"/>
    <mergeCell ref="WBZ16:WCA16"/>
    <mergeCell ref="WCB16:WCD16"/>
    <mergeCell ref="WCE16:WCF16"/>
    <mergeCell ref="WCG16:WCI16"/>
    <mergeCell ref="WAQ16:WAR16"/>
    <mergeCell ref="WAS16:WAU16"/>
    <mergeCell ref="WAV16:WAW16"/>
    <mergeCell ref="WAX16:WAZ16"/>
    <mergeCell ref="WBA16:WBB16"/>
    <mergeCell ref="WBC16:WBE16"/>
    <mergeCell ref="WBF16:WBG16"/>
    <mergeCell ref="WBH16:WBJ16"/>
    <mergeCell ref="WBK16:WBL16"/>
    <mergeCell ref="WDF16:WDH16"/>
    <mergeCell ref="WDI16:WDJ16"/>
    <mergeCell ref="WDK16:WDM16"/>
    <mergeCell ref="WDN16:WDO16"/>
    <mergeCell ref="WDP16:WDR16"/>
    <mergeCell ref="WDS16:WDT16"/>
    <mergeCell ref="WDU16:WDW16"/>
    <mergeCell ref="WDX16:WDY16"/>
    <mergeCell ref="WDZ16:WEB16"/>
    <mergeCell ref="WCJ16:WCK16"/>
    <mergeCell ref="WCL16:WCN16"/>
    <mergeCell ref="WCO16:WCP16"/>
    <mergeCell ref="WCQ16:WCS16"/>
    <mergeCell ref="WCT16:WCU16"/>
    <mergeCell ref="WCV16:WCX16"/>
    <mergeCell ref="WCY16:WCZ16"/>
    <mergeCell ref="WDA16:WDC16"/>
    <mergeCell ref="WDD16:WDE16"/>
    <mergeCell ref="WEY16:WFA16"/>
    <mergeCell ref="WFB16:WFC16"/>
    <mergeCell ref="WFD16:WFF16"/>
    <mergeCell ref="WFG16:WFH16"/>
    <mergeCell ref="WFI16:WFK16"/>
    <mergeCell ref="WFL16:WFM16"/>
    <mergeCell ref="WFN16:WFP16"/>
    <mergeCell ref="WFQ16:WFR16"/>
    <mergeCell ref="WFS16:WFU16"/>
    <mergeCell ref="WEC16:WED16"/>
    <mergeCell ref="WEE16:WEG16"/>
    <mergeCell ref="WEH16:WEI16"/>
    <mergeCell ref="WEJ16:WEL16"/>
    <mergeCell ref="WEM16:WEN16"/>
    <mergeCell ref="WEO16:WEQ16"/>
    <mergeCell ref="WER16:WES16"/>
    <mergeCell ref="WET16:WEV16"/>
    <mergeCell ref="WEW16:WEX16"/>
    <mergeCell ref="WGR16:WGT16"/>
    <mergeCell ref="WGU16:WGV16"/>
    <mergeCell ref="WGW16:WGY16"/>
    <mergeCell ref="WGZ16:WHA16"/>
    <mergeCell ref="WHB16:WHD16"/>
    <mergeCell ref="WHE16:WHF16"/>
    <mergeCell ref="WHG16:WHI16"/>
    <mergeCell ref="WHJ16:WHK16"/>
    <mergeCell ref="WHL16:WHN16"/>
    <mergeCell ref="WFV16:WFW16"/>
    <mergeCell ref="WFX16:WFZ16"/>
    <mergeCell ref="WGA16:WGB16"/>
    <mergeCell ref="WGC16:WGE16"/>
    <mergeCell ref="WGF16:WGG16"/>
    <mergeCell ref="WGH16:WGJ16"/>
    <mergeCell ref="WGK16:WGL16"/>
    <mergeCell ref="WGM16:WGO16"/>
    <mergeCell ref="WGP16:WGQ16"/>
    <mergeCell ref="WIK16:WIM16"/>
    <mergeCell ref="WIN16:WIO16"/>
    <mergeCell ref="WIP16:WIR16"/>
    <mergeCell ref="WIS16:WIT16"/>
    <mergeCell ref="WIU16:WIW16"/>
    <mergeCell ref="WIX16:WIY16"/>
    <mergeCell ref="WIZ16:WJB16"/>
    <mergeCell ref="WJC16:WJD16"/>
    <mergeCell ref="WJE16:WJG16"/>
    <mergeCell ref="WHO16:WHP16"/>
    <mergeCell ref="WHQ16:WHS16"/>
    <mergeCell ref="WHT16:WHU16"/>
    <mergeCell ref="WHV16:WHX16"/>
    <mergeCell ref="WHY16:WHZ16"/>
    <mergeCell ref="WIA16:WIC16"/>
    <mergeCell ref="WID16:WIE16"/>
    <mergeCell ref="WIF16:WIH16"/>
    <mergeCell ref="WII16:WIJ16"/>
    <mergeCell ref="WKD16:WKF16"/>
    <mergeCell ref="WKG16:WKH16"/>
    <mergeCell ref="WKI16:WKK16"/>
    <mergeCell ref="WKL16:WKM16"/>
    <mergeCell ref="WKN16:WKP16"/>
    <mergeCell ref="WKQ16:WKR16"/>
    <mergeCell ref="WKS16:WKU16"/>
    <mergeCell ref="WKV16:WKW16"/>
    <mergeCell ref="WKX16:WKZ16"/>
    <mergeCell ref="WJH16:WJI16"/>
    <mergeCell ref="WJJ16:WJL16"/>
    <mergeCell ref="WJM16:WJN16"/>
    <mergeCell ref="WJO16:WJQ16"/>
    <mergeCell ref="WJR16:WJS16"/>
    <mergeCell ref="WJT16:WJV16"/>
    <mergeCell ref="WJW16:WJX16"/>
    <mergeCell ref="WJY16:WKA16"/>
    <mergeCell ref="WKB16:WKC16"/>
    <mergeCell ref="WLW16:WLY16"/>
    <mergeCell ref="WLZ16:WMA16"/>
    <mergeCell ref="WMB16:WMD16"/>
    <mergeCell ref="WME16:WMF16"/>
    <mergeCell ref="WMG16:WMI16"/>
    <mergeCell ref="WMJ16:WMK16"/>
    <mergeCell ref="WML16:WMN16"/>
    <mergeCell ref="WMO16:WMP16"/>
    <mergeCell ref="WMQ16:WMS16"/>
    <mergeCell ref="WLA16:WLB16"/>
    <mergeCell ref="WLC16:WLE16"/>
    <mergeCell ref="WLF16:WLG16"/>
    <mergeCell ref="WLH16:WLJ16"/>
    <mergeCell ref="WLK16:WLL16"/>
    <mergeCell ref="WLM16:WLO16"/>
    <mergeCell ref="WLP16:WLQ16"/>
    <mergeCell ref="WLR16:WLT16"/>
    <mergeCell ref="WLU16:WLV16"/>
    <mergeCell ref="WNP16:WNR16"/>
    <mergeCell ref="WNS16:WNT16"/>
    <mergeCell ref="WNU16:WNW16"/>
    <mergeCell ref="WNX16:WNY16"/>
    <mergeCell ref="WNZ16:WOB16"/>
    <mergeCell ref="WOC16:WOD16"/>
    <mergeCell ref="WOE16:WOG16"/>
    <mergeCell ref="WOH16:WOI16"/>
    <mergeCell ref="WOJ16:WOL16"/>
    <mergeCell ref="WMT16:WMU16"/>
    <mergeCell ref="WMV16:WMX16"/>
    <mergeCell ref="WMY16:WMZ16"/>
    <mergeCell ref="WNA16:WNC16"/>
    <mergeCell ref="WND16:WNE16"/>
    <mergeCell ref="WNF16:WNH16"/>
    <mergeCell ref="WNI16:WNJ16"/>
    <mergeCell ref="WNK16:WNM16"/>
    <mergeCell ref="WNN16:WNO16"/>
    <mergeCell ref="WPI16:WPK16"/>
    <mergeCell ref="WPL16:WPM16"/>
    <mergeCell ref="WPN16:WPP16"/>
    <mergeCell ref="WPQ16:WPR16"/>
    <mergeCell ref="WPS16:WPU16"/>
    <mergeCell ref="WPV16:WPW16"/>
    <mergeCell ref="WPX16:WPZ16"/>
    <mergeCell ref="WQA16:WQB16"/>
    <mergeCell ref="WQC16:WQE16"/>
    <mergeCell ref="WOM16:WON16"/>
    <mergeCell ref="WOO16:WOQ16"/>
    <mergeCell ref="WOR16:WOS16"/>
    <mergeCell ref="WOT16:WOV16"/>
    <mergeCell ref="WOW16:WOX16"/>
    <mergeCell ref="WOY16:WPA16"/>
    <mergeCell ref="WPB16:WPC16"/>
    <mergeCell ref="WPD16:WPF16"/>
    <mergeCell ref="WPG16:WPH16"/>
    <mergeCell ref="WRB16:WRD16"/>
    <mergeCell ref="WRE16:WRF16"/>
    <mergeCell ref="WRG16:WRI16"/>
    <mergeCell ref="WRJ16:WRK16"/>
    <mergeCell ref="WRL16:WRN16"/>
    <mergeCell ref="WRO16:WRP16"/>
    <mergeCell ref="WRQ16:WRS16"/>
    <mergeCell ref="WRT16:WRU16"/>
    <mergeCell ref="WRV16:WRX16"/>
    <mergeCell ref="WQF16:WQG16"/>
    <mergeCell ref="WQH16:WQJ16"/>
    <mergeCell ref="WQK16:WQL16"/>
    <mergeCell ref="WQM16:WQO16"/>
    <mergeCell ref="WQP16:WQQ16"/>
    <mergeCell ref="WQR16:WQT16"/>
    <mergeCell ref="WQU16:WQV16"/>
    <mergeCell ref="WQW16:WQY16"/>
    <mergeCell ref="WQZ16:WRA16"/>
    <mergeCell ref="WSU16:WSW16"/>
    <mergeCell ref="WSX16:WSY16"/>
    <mergeCell ref="WSZ16:WTB16"/>
    <mergeCell ref="WTC16:WTD16"/>
    <mergeCell ref="WTE16:WTG16"/>
    <mergeCell ref="WTH16:WTI16"/>
    <mergeCell ref="WTJ16:WTL16"/>
    <mergeCell ref="WTM16:WTN16"/>
    <mergeCell ref="WTO16:WTQ16"/>
    <mergeCell ref="WRY16:WRZ16"/>
    <mergeCell ref="WSA16:WSC16"/>
    <mergeCell ref="WSD16:WSE16"/>
    <mergeCell ref="WSF16:WSH16"/>
    <mergeCell ref="WSI16:WSJ16"/>
    <mergeCell ref="WSK16:WSM16"/>
    <mergeCell ref="WSN16:WSO16"/>
    <mergeCell ref="WSP16:WSR16"/>
    <mergeCell ref="WSS16:WST16"/>
    <mergeCell ref="WUN16:WUP16"/>
    <mergeCell ref="WUQ16:WUR16"/>
    <mergeCell ref="WUS16:WUU16"/>
    <mergeCell ref="WUV16:WUW16"/>
    <mergeCell ref="WUX16:WUZ16"/>
    <mergeCell ref="WVA16:WVB16"/>
    <mergeCell ref="WVC16:WVE16"/>
    <mergeCell ref="WVF16:WVG16"/>
    <mergeCell ref="WVH16:WVJ16"/>
    <mergeCell ref="WTR16:WTS16"/>
    <mergeCell ref="WTT16:WTV16"/>
    <mergeCell ref="WTW16:WTX16"/>
    <mergeCell ref="WTY16:WUA16"/>
    <mergeCell ref="WUB16:WUC16"/>
    <mergeCell ref="WUD16:WUF16"/>
    <mergeCell ref="WUG16:WUH16"/>
    <mergeCell ref="WUI16:WUK16"/>
    <mergeCell ref="WUL16:WUM16"/>
    <mergeCell ref="WWG16:WWI16"/>
    <mergeCell ref="WWJ16:WWK16"/>
    <mergeCell ref="WWL16:WWN16"/>
    <mergeCell ref="WWO16:WWP16"/>
    <mergeCell ref="WWQ16:WWS16"/>
    <mergeCell ref="WWT16:WWU16"/>
    <mergeCell ref="WWV16:WWX16"/>
    <mergeCell ref="WWY16:WWZ16"/>
    <mergeCell ref="WXA16:WXC16"/>
    <mergeCell ref="WVK16:WVL16"/>
    <mergeCell ref="WVM16:WVO16"/>
    <mergeCell ref="WVP16:WVQ16"/>
    <mergeCell ref="WVR16:WVT16"/>
    <mergeCell ref="WVU16:WVV16"/>
    <mergeCell ref="WVW16:WVY16"/>
    <mergeCell ref="WVZ16:WWA16"/>
    <mergeCell ref="WWB16:WWD16"/>
    <mergeCell ref="WWE16:WWF16"/>
    <mergeCell ref="WXZ16:WYB16"/>
    <mergeCell ref="WYC16:WYD16"/>
    <mergeCell ref="WYE16:WYG16"/>
    <mergeCell ref="WYH16:WYI16"/>
    <mergeCell ref="WYJ16:WYL16"/>
    <mergeCell ref="WYM16:WYN16"/>
    <mergeCell ref="WYO16:WYQ16"/>
    <mergeCell ref="WYR16:WYS16"/>
    <mergeCell ref="WYT16:WYV16"/>
    <mergeCell ref="WXD16:WXE16"/>
    <mergeCell ref="WXF16:WXH16"/>
    <mergeCell ref="WXI16:WXJ16"/>
    <mergeCell ref="WXK16:WXM16"/>
    <mergeCell ref="WXN16:WXO16"/>
    <mergeCell ref="WXP16:WXR16"/>
    <mergeCell ref="WXS16:WXT16"/>
    <mergeCell ref="WXU16:WXW16"/>
    <mergeCell ref="WXX16:WXY16"/>
    <mergeCell ref="WZS16:WZU16"/>
    <mergeCell ref="WZV16:WZW16"/>
    <mergeCell ref="WZX16:WZZ16"/>
    <mergeCell ref="XAA16:XAB16"/>
    <mergeCell ref="XAC16:XAE16"/>
    <mergeCell ref="XAF16:XAG16"/>
    <mergeCell ref="XAH16:XAJ16"/>
    <mergeCell ref="XAK16:XAL16"/>
    <mergeCell ref="XAM16:XAO16"/>
    <mergeCell ref="WYW16:WYX16"/>
    <mergeCell ref="WYY16:WZA16"/>
    <mergeCell ref="WZB16:WZC16"/>
    <mergeCell ref="WZD16:WZF16"/>
    <mergeCell ref="WZG16:WZH16"/>
    <mergeCell ref="WZI16:WZK16"/>
    <mergeCell ref="WZL16:WZM16"/>
    <mergeCell ref="WZN16:WZP16"/>
    <mergeCell ref="WZQ16:WZR16"/>
    <mergeCell ref="XCU16:XCW16"/>
    <mergeCell ref="XCX16:XCY16"/>
    <mergeCell ref="XCZ16:XDB16"/>
    <mergeCell ref="XDC16:XDD16"/>
    <mergeCell ref="XBL16:XBN16"/>
    <mergeCell ref="XBO16:XBP16"/>
    <mergeCell ref="XBQ16:XBS16"/>
    <mergeCell ref="XBT16:XBU16"/>
    <mergeCell ref="XBV16:XBX16"/>
    <mergeCell ref="XBY16:XBZ16"/>
    <mergeCell ref="XCA16:XCC16"/>
    <mergeCell ref="XCD16:XCE16"/>
    <mergeCell ref="XCF16:XCH16"/>
    <mergeCell ref="XAP16:XAQ16"/>
    <mergeCell ref="XAR16:XAT16"/>
    <mergeCell ref="XAU16:XAV16"/>
    <mergeCell ref="XAW16:XAY16"/>
    <mergeCell ref="XAZ16:XBA16"/>
    <mergeCell ref="XBB16:XBD16"/>
    <mergeCell ref="XBE16:XBF16"/>
    <mergeCell ref="XBG16:XBI16"/>
    <mergeCell ref="XBJ16:XBK16"/>
    <mergeCell ref="G36:T36"/>
    <mergeCell ref="XEX16:XEZ16"/>
    <mergeCell ref="XFA16:XFB16"/>
    <mergeCell ref="XFC16:XFD16"/>
    <mergeCell ref="G16:T16"/>
    <mergeCell ref="B17:T17"/>
    <mergeCell ref="B18:G18"/>
    <mergeCell ref="H18:N18"/>
    <mergeCell ref="O18:T18"/>
    <mergeCell ref="XEB16:XEC16"/>
    <mergeCell ref="XED16:XEF16"/>
    <mergeCell ref="XEG16:XEH16"/>
    <mergeCell ref="XEI16:XEK16"/>
    <mergeCell ref="XEL16:XEM16"/>
    <mergeCell ref="XEN16:XEP16"/>
    <mergeCell ref="XEQ16:XER16"/>
    <mergeCell ref="XES16:XEU16"/>
    <mergeCell ref="XEV16:XEW16"/>
    <mergeCell ref="XDE16:XDG16"/>
    <mergeCell ref="XDH16:XDI16"/>
    <mergeCell ref="XDJ16:XDL16"/>
    <mergeCell ref="XDM16:XDN16"/>
    <mergeCell ref="XDO16:XDQ16"/>
    <mergeCell ref="XDR16:XDS16"/>
    <mergeCell ref="XDT16:XDV16"/>
    <mergeCell ref="XDW16:XDX16"/>
    <mergeCell ref="XDY16:XEA16"/>
    <mergeCell ref="XCI16:XCJ16"/>
    <mergeCell ref="XCK16:XCM16"/>
    <mergeCell ref="XCN16:XCO16"/>
    <mergeCell ref="XCP16:XCR16"/>
    <mergeCell ref="XCS16:XCT16"/>
    <mergeCell ref="G45:T45"/>
    <mergeCell ref="G46:T46"/>
    <mergeCell ref="G47:T47"/>
    <mergeCell ref="A48:B48"/>
    <mergeCell ref="C48:E48"/>
    <mergeCell ref="G48:T48"/>
    <mergeCell ref="G49:T49"/>
    <mergeCell ref="G50:T50"/>
    <mergeCell ref="G51:T51"/>
    <mergeCell ref="G37:T37"/>
    <mergeCell ref="G38:T38"/>
    <mergeCell ref="G39:T39"/>
    <mergeCell ref="A40:B40"/>
    <mergeCell ref="C40:E40"/>
    <mergeCell ref="G40:T40"/>
    <mergeCell ref="G41:T41"/>
    <mergeCell ref="G42:T42"/>
    <mergeCell ref="G44:T44"/>
    <mergeCell ref="G64:T64"/>
    <mergeCell ref="L69:M69"/>
    <mergeCell ref="K71:M71"/>
    <mergeCell ref="O71:R71"/>
    <mergeCell ref="N69:P69"/>
    <mergeCell ref="Q69:R69"/>
    <mergeCell ref="F55:T55"/>
    <mergeCell ref="G56:T56"/>
    <mergeCell ref="G57:T57"/>
    <mergeCell ref="G58:T58"/>
    <mergeCell ref="G59:T59"/>
    <mergeCell ref="G60:T60"/>
    <mergeCell ref="G61:T61"/>
    <mergeCell ref="A63:B63"/>
    <mergeCell ref="C63:E63"/>
    <mergeCell ref="G63:T63"/>
    <mergeCell ref="A52:B52"/>
    <mergeCell ref="C52:E52"/>
    <mergeCell ref="G52:T52"/>
    <mergeCell ref="G53:T53"/>
    <mergeCell ref="A54:B54"/>
    <mergeCell ref="C54:E54"/>
    <mergeCell ref="F54:T54"/>
    <mergeCell ref="A66:T66"/>
  </mergeCells>
  <phoneticPr fontId="1" type="noConversion"/>
  <pageMargins left="0.47244094488188981" right="0.47244094488188981"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종류!$B$1:$B$2</xm:f>
          </x14:formula1>
          <xm:sqref>A3:T3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Q61"/>
  <sheetViews>
    <sheetView showGridLines="0" showZeros="0" zoomScale="145" zoomScaleNormal="145" workbookViewId="0">
      <selection activeCell="T11" sqref="T11"/>
    </sheetView>
  </sheetViews>
  <sheetFormatPr defaultRowHeight="13.5"/>
  <cols>
    <col min="1" max="1" width="5" style="16" customWidth="1"/>
    <col min="2" max="2" width="12.375" style="16" customWidth="1"/>
    <col min="3" max="3" width="2.375" style="16" customWidth="1"/>
    <col min="4" max="4" width="6.5" style="16" customWidth="1"/>
    <col min="5" max="6" width="3.125" style="16" customWidth="1"/>
    <col min="7" max="7" width="2.75" style="16" customWidth="1"/>
    <col min="8" max="8" width="5" style="16" customWidth="1"/>
    <col min="9" max="9" width="4.625" style="16" customWidth="1"/>
    <col min="10" max="10" width="3.75" style="16" customWidth="1"/>
    <col min="11" max="11" width="8.125" style="16" customWidth="1"/>
    <col min="12" max="12" width="3.5" style="16" customWidth="1"/>
    <col min="13" max="14" width="4.75" style="16" customWidth="1"/>
    <col min="15" max="15" width="3.75" style="16" customWidth="1"/>
    <col min="16" max="16" width="2" style="16" customWidth="1"/>
    <col min="17" max="17" width="10.5" style="16" customWidth="1"/>
    <col min="18" max="16384" width="9" style="16"/>
  </cols>
  <sheetData>
    <row r="1" spans="1:17" s="2" customFormat="1" ht="20.100000000000001" customHeight="1">
      <c r="A1" s="405" t="s">
        <v>16</v>
      </c>
      <c r="B1" s="405"/>
      <c r="C1" s="405"/>
      <c r="D1" s="405"/>
      <c r="E1" s="405"/>
      <c r="F1" s="405"/>
      <c r="G1" s="405"/>
      <c r="H1" s="405"/>
      <c r="I1" s="405"/>
      <c r="J1" s="405"/>
      <c r="K1" s="405"/>
      <c r="L1" s="405"/>
      <c r="M1" s="405"/>
      <c r="N1" s="405"/>
      <c r="O1" s="405"/>
      <c r="P1" s="405"/>
      <c r="Q1" s="405"/>
    </row>
    <row r="3" spans="1:17" s="2" customFormat="1" ht="15" customHeight="1">
      <c r="A3" s="432" t="s">
        <v>17</v>
      </c>
      <c r="B3" s="432" t="s">
        <v>18</v>
      </c>
      <c r="C3" s="432"/>
      <c r="D3" s="432"/>
      <c r="E3" s="432"/>
      <c r="F3" s="432"/>
      <c r="G3" s="437" t="s">
        <v>19</v>
      </c>
      <c r="H3" s="438"/>
      <c r="I3" s="438"/>
      <c r="J3" s="439"/>
      <c r="K3" s="432" t="s">
        <v>20</v>
      </c>
      <c r="L3" s="432"/>
      <c r="M3" s="432"/>
      <c r="N3" s="434" t="s">
        <v>22</v>
      </c>
      <c r="O3" s="434"/>
      <c r="P3" s="432" t="s">
        <v>24</v>
      </c>
      <c r="Q3" s="432"/>
    </row>
    <row r="4" spans="1:17" s="2" customFormat="1" ht="15" customHeight="1">
      <c r="A4" s="432"/>
      <c r="B4" s="432"/>
      <c r="C4" s="432"/>
      <c r="D4" s="432"/>
      <c r="E4" s="432"/>
      <c r="F4" s="432"/>
      <c r="G4" s="440"/>
      <c r="H4" s="441"/>
      <c r="I4" s="441"/>
      <c r="J4" s="442"/>
      <c r="K4" s="15" t="s">
        <v>23</v>
      </c>
      <c r="L4" s="432" t="s">
        <v>21</v>
      </c>
      <c r="M4" s="432"/>
      <c r="N4" s="434"/>
      <c r="O4" s="434"/>
      <c r="P4" s="432"/>
      <c r="Q4" s="432"/>
    </row>
    <row r="5" spans="1:17" s="2" customFormat="1" ht="20.100000000000001" customHeight="1">
      <c r="A5" s="15">
        <v>1</v>
      </c>
      <c r="B5" s="433" t="str">
        <f>과제정보!D34</f>
        <v>과제명</v>
      </c>
      <c r="C5" s="433"/>
      <c r="D5" s="433"/>
      <c r="E5" s="433"/>
      <c r="F5" s="433"/>
      <c r="G5" s="434" t="str">
        <f>IFERROR(VLOOKUP(B5,과제정보!D:Y,5,0),"")</f>
        <v>지원기관</v>
      </c>
      <c r="H5" s="434"/>
      <c r="I5" s="434"/>
      <c r="J5" s="434"/>
      <c r="K5" s="14">
        <f>과제정보!M34</f>
        <v>20260601</v>
      </c>
      <c r="L5" s="435">
        <f>과제정보!O34</f>
        <v>20270531</v>
      </c>
      <c r="M5" s="435"/>
      <c r="N5" s="432" t="str">
        <f>IFERROR(VLOOKUP(B5,과제정보!D:Y,8,0),"")</f>
        <v>연구책임자</v>
      </c>
      <c r="O5" s="432"/>
      <c r="P5" s="436">
        <f>과제정보!P34</f>
        <v>3664740</v>
      </c>
      <c r="Q5" s="436"/>
    </row>
    <row r="6" spans="1:17" s="2" customFormat="1" ht="20.100000000000001" customHeight="1">
      <c r="A6" s="15">
        <v>2</v>
      </c>
      <c r="B6" s="433" t="str">
        <f>과제정보!D35</f>
        <v>과제명</v>
      </c>
      <c r="C6" s="433"/>
      <c r="D6" s="433"/>
      <c r="E6" s="433"/>
      <c r="F6" s="433"/>
      <c r="G6" s="434" t="str">
        <f>IFERROR(VLOOKUP(B6,과제정보!D:Y,5,0),"")</f>
        <v>지원기관</v>
      </c>
      <c r="H6" s="434"/>
      <c r="I6" s="434"/>
      <c r="J6" s="434"/>
      <c r="K6" s="14">
        <f>과제정보!M35</f>
        <v>20260601</v>
      </c>
      <c r="L6" s="435">
        <f>과제정보!O35</f>
        <v>20270531</v>
      </c>
      <c r="M6" s="435"/>
      <c r="N6" s="432" t="str">
        <f>IFERROR(VLOOKUP(B6,과제정보!D:Y,8,0),"")</f>
        <v>연구책임자</v>
      </c>
      <c r="O6" s="432"/>
      <c r="P6" s="436">
        <f>과제정보!P35</f>
        <v>1000000</v>
      </c>
      <c r="Q6" s="436"/>
    </row>
    <row r="7" spans="1:17" s="2" customFormat="1" ht="20.100000000000001" customHeight="1">
      <c r="A7" s="15">
        <v>3</v>
      </c>
      <c r="B7" s="433">
        <f>과제정보!D36</f>
        <v>0</v>
      </c>
      <c r="C7" s="433"/>
      <c r="D7" s="433"/>
      <c r="E7" s="433"/>
      <c r="F7" s="433"/>
      <c r="G7" s="434" t="str">
        <f>IFERROR(VLOOKUP(B7,과제정보!D:Y,5,0),"")</f>
        <v/>
      </c>
      <c r="H7" s="434"/>
      <c r="I7" s="434"/>
      <c r="J7" s="434"/>
      <c r="K7" s="14">
        <f>과제정보!M36</f>
        <v>0</v>
      </c>
      <c r="L7" s="435">
        <f>과제정보!O36</f>
        <v>0</v>
      </c>
      <c r="M7" s="435"/>
      <c r="N7" s="432" t="str">
        <f>IFERROR(VLOOKUP(B7,과제정보!D:Y,8,0),"")</f>
        <v/>
      </c>
      <c r="O7" s="432"/>
      <c r="P7" s="436">
        <f>과제정보!P36</f>
        <v>0</v>
      </c>
      <c r="Q7" s="436"/>
    </row>
    <row r="8" spans="1:17" s="2" customFormat="1" ht="20.100000000000001" customHeight="1">
      <c r="A8" s="15">
        <v>4</v>
      </c>
      <c r="B8" s="433">
        <f>과제정보!D37</f>
        <v>0</v>
      </c>
      <c r="C8" s="433"/>
      <c r="D8" s="433"/>
      <c r="E8" s="433"/>
      <c r="F8" s="433"/>
      <c r="G8" s="434" t="str">
        <f>IFERROR(VLOOKUP(B8,과제정보!D:Y,5,0),"")</f>
        <v/>
      </c>
      <c r="H8" s="434"/>
      <c r="I8" s="434"/>
      <c r="J8" s="434"/>
      <c r="K8" s="14">
        <f>과제정보!M37</f>
        <v>0</v>
      </c>
      <c r="L8" s="435">
        <f>과제정보!O37</f>
        <v>0</v>
      </c>
      <c r="M8" s="435"/>
      <c r="N8" s="432" t="str">
        <f>IFERROR(VLOOKUP(B8,과제정보!D:Y,8,0),"")</f>
        <v/>
      </c>
      <c r="O8" s="432"/>
      <c r="P8" s="436">
        <f>과제정보!P37</f>
        <v>0</v>
      </c>
      <c r="Q8" s="436"/>
    </row>
    <row r="9" spans="1:17" s="2" customFormat="1" ht="20.100000000000001" customHeight="1">
      <c r="A9" s="15">
        <v>5</v>
      </c>
      <c r="B9" s="433">
        <f>과제정보!D38</f>
        <v>0</v>
      </c>
      <c r="C9" s="433"/>
      <c r="D9" s="433"/>
      <c r="E9" s="433"/>
      <c r="F9" s="433"/>
      <c r="G9" s="434" t="str">
        <f>IFERROR(VLOOKUP(B9,과제정보!D:Y,5,0),"")</f>
        <v/>
      </c>
      <c r="H9" s="434"/>
      <c r="I9" s="434"/>
      <c r="J9" s="434"/>
      <c r="K9" s="14">
        <f>과제정보!M38</f>
        <v>0</v>
      </c>
      <c r="L9" s="435">
        <f>과제정보!O38</f>
        <v>0</v>
      </c>
      <c r="M9" s="435"/>
      <c r="N9" s="432" t="str">
        <f>IFERROR(VLOOKUP(B9,과제정보!D:Y,8,0),"")</f>
        <v/>
      </c>
      <c r="O9" s="432"/>
      <c r="P9" s="436">
        <f>과제정보!P38</f>
        <v>0</v>
      </c>
      <c r="Q9" s="436"/>
    </row>
    <row r="10" spans="1:17" s="2" customFormat="1" ht="20.100000000000001" customHeight="1">
      <c r="A10" s="15">
        <v>6</v>
      </c>
      <c r="B10" s="433">
        <f>과제정보!D39</f>
        <v>0</v>
      </c>
      <c r="C10" s="433"/>
      <c r="D10" s="433"/>
      <c r="E10" s="433"/>
      <c r="F10" s="433"/>
      <c r="G10" s="434" t="str">
        <f>IFERROR(VLOOKUP(B10,과제정보!D:Y,5,0),"")</f>
        <v/>
      </c>
      <c r="H10" s="434"/>
      <c r="I10" s="434"/>
      <c r="J10" s="434"/>
      <c r="K10" s="14">
        <f>과제정보!M39</f>
        <v>0</v>
      </c>
      <c r="L10" s="435">
        <f>과제정보!O39</f>
        <v>0</v>
      </c>
      <c r="M10" s="435"/>
      <c r="N10" s="432" t="str">
        <f>IFERROR(VLOOKUP(B10,과제정보!D:Y,8,0),"")</f>
        <v/>
      </c>
      <c r="O10" s="432"/>
      <c r="P10" s="436">
        <f>과제정보!P39</f>
        <v>0</v>
      </c>
      <c r="Q10" s="436"/>
    </row>
    <row r="11" spans="1:17" s="2" customFormat="1" ht="20.100000000000001" customHeight="1">
      <c r="A11" s="15">
        <v>7</v>
      </c>
      <c r="B11" s="433">
        <f>과제정보!D40</f>
        <v>0</v>
      </c>
      <c r="C11" s="433"/>
      <c r="D11" s="433"/>
      <c r="E11" s="433"/>
      <c r="F11" s="433"/>
      <c r="G11" s="434" t="str">
        <f>IFERROR(VLOOKUP(B11,과제정보!D:Y,5,0),"")</f>
        <v/>
      </c>
      <c r="H11" s="434"/>
      <c r="I11" s="434"/>
      <c r="J11" s="434"/>
      <c r="K11" s="14">
        <f>과제정보!M40</f>
        <v>0</v>
      </c>
      <c r="L11" s="435">
        <f>과제정보!O40</f>
        <v>0</v>
      </c>
      <c r="M11" s="435"/>
      <c r="N11" s="432" t="str">
        <f>IFERROR(VLOOKUP(B11,과제정보!D:Y,8,0),"")</f>
        <v/>
      </c>
      <c r="O11" s="432"/>
      <c r="P11" s="436">
        <f>과제정보!P40</f>
        <v>0</v>
      </c>
      <c r="Q11" s="436"/>
    </row>
    <row r="12" spans="1:17" s="2" customFormat="1" ht="20.100000000000001" customHeight="1">
      <c r="A12" s="15">
        <v>8</v>
      </c>
      <c r="B12" s="433">
        <f>과제정보!D41</f>
        <v>0</v>
      </c>
      <c r="C12" s="433"/>
      <c r="D12" s="433"/>
      <c r="E12" s="433"/>
      <c r="F12" s="433"/>
      <c r="G12" s="434" t="str">
        <f>IFERROR(VLOOKUP(B12,과제정보!D:Y,5,0),"")</f>
        <v/>
      </c>
      <c r="H12" s="434"/>
      <c r="I12" s="434"/>
      <c r="J12" s="434"/>
      <c r="K12" s="14">
        <f>과제정보!M41</f>
        <v>0</v>
      </c>
      <c r="L12" s="435">
        <f>과제정보!O41</f>
        <v>0</v>
      </c>
      <c r="M12" s="435"/>
      <c r="N12" s="432" t="str">
        <f>IFERROR(VLOOKUP(B12,과제정보!D:Y,8,0),"")</f>
        <v/>
      </c>
      <c r="O12" s="432"/>
      <c r="P12" s="436">
        <f>과제정보!P41</f>
        <v>0</v>
      </c>
      <c r="Q12" s="436"/>
    </row>
    <row r="13" spans="1:17" s="2" customFormat="1" ht="20.100000000000001" customHeight="1">
      <c r="A13" s="15">
        <v>9</v>
      </c>
      <c r="B13" s="433">
        <f>과제정보!D42</f>
        <v>0</v>
      </c>
      <c r="C13" s="433"/>
      <c r="D13" s="433"/>
      <c r="E13" s="433"/>
      <c r="F13" s="433"/>
      <c r="G13" s="434" t="str">
        <f>IFERROR(VLOOKUP(B13,과제정보!D:Y,5,0),"")</f>
        <v/>
      </c>
      <c r="H13" s="434"/>
      <c r="I13" s="434"/>
      <c r="J13" s="434"/>
      <c r="K13" s="14">
        <f>과제정보!M42</f>
        <v>0</v>
      </c>
      <c r="L13" s="435">
        <f>과제정보!O42</f>
        <v>0</v>
      </c>
      <c r="M13" s="435"/>
      <c r="N13" s="432" t="str">
        <f>IFERROR(VLOOKUP(B13,과제정보!D:Y,8,0),"")</f>
        <v/>
      </c>
      <c r="O13" s="432"/>
      <c r="P13" s="436">
        <f>과제정보!P42</f>
        <v>0</v>
      </c>
      <c r="Q13" s="436"/>
    </row>
    <row r="14" spans="1:17" s="2" customFormat="1" ht="20.100000000000001" customHeight="1">
      <c r="A14" s="15">
        <v>10</v>
      </c>
      <c r="B14" s="433">
        <f>과제정보!D43</f>
        <v>0</v>
      </c>
      <c r="C14" s="433"/>
      <c r="D14" s="433"/>
      <c r="E14" s="433"/>
      <c r="F14" s="433"/>
      <c r="G14" s="434" t="str">
        <f>IFERROR(VLOOKUP(B14,과제정보!D:Y,5,0),"")</f>
        <v/>
      </c>
      <c r="H14" s="434"/>
      <c r="I14" s="434"/>
      <c r="J14" s="434"/>
      <c r="K14" s="14">
        <f>과제정보!M43</f>
        <v>0</v>
      </c>
      <c r="L14" s="435">
        <f>과제정보!O43</f>
        <v>0</v>
      </c>
      <c r="M14" s="435"/>
      <c r="N14" s="432" t="str">
        <f>IFERROR(VLOOKUP(B14,과제정보!D:Y,8,0),"")</f>
        <v/>
      </c>
      <c r="O14" s="432"/>
      <c r="P14" s="436">
        <f>과제정보!P43</f>
        <v>0</v>
      </c>
      <c r="Q14" s="436"/>
    </row>
    <row r="15" spans="1:17" s="2" customFormat="1" ht="20.100000000000001" customHeight="1">
      <c r="A15" s="13"/>
      <c r="B15" s="154"/>
      <c r="C15" s="154"/>
      <c r="D15" s="154"/>
      <c r="E15" s="154"/>
      <c r="F15" s="154"/>
      <c r="G15" s="155"/>
      <c r="H15" s="155"/>
      <c r="I15" s="155"/>
      <c r="J15" s="155"/>
      <c r="K15" s="12"/>
      <c r="L15" s="156"/>
      <c r="M15" s="156"/>
      <c r="N15" s="157"/>
      <c r="O15" s="157"/>
      <c r="P15" s="158"/>
      <c r="Q15" s="158"/>
    </row>
    <row r="16" spans="1:17" s="2" customFormat="1" ht="20.100000000000001" customHeight="1">
      <c r="A16" s="13"/>
      <c r="B16" s="154"/>
      <c r="C16" s="154"/>
      <c r="D16" s="154"/>
      <c r="E16" s="154"/>
      <c r="F16" s="154"/>
      <c r="G16" s="155"/>
      <c r="H16" s="155"/>
      <c r="I16" s="155"/>
      <c r="J16" s="155"/>
      <c r="K16" s="12"/>
      <c r="L16" s="156"/>
      <c r="M16" s="156"/>
      <c r="N16" s="157"/>
      <c r="O16" s="157"/>
      <c r="P16" s="158"/>
      <c r="Q16" s="158"/>
    </row>
    <row r="17" spans="1:17" s="2" customFormat="1" ht="20.100000000000001" customHeight="1">
      <c r="A17" s="13"/>
      <c r="B17" s="154"/>
      <c r="C17" s="154"/>
      <c r="D17" s="154"/>
      <c r="E17" s="154"/>
      <c r="F17" s="154"/>
      <c r="G17" s="155"/>
      <c r="H17" s="155"/>
      <c r="I17" s="155"/>
      <c r="J17" s="155"/>
      <c r="K17" s="12"/>
      <c r="L17" s="156"/>
      <c r="M17" s="156"/>
      <c r="N17" s="157"/>
      <c r="O17" s="157"/>
      <c r="P17" s="158"/>
      <c r="Q17" s="158"/>
    </row>
    <row r="18" spans="1:17" s="2" customFormat="1" ht="20.100000000000001" customHeight="1">
      <c r="A18" s="13"/>
      <c r="B18" s="154"/>
      <c r="C18" s="154"/>
      <c r="D18" s="154"/>
      <c r="E18" s="154"/>
      <c r="F18" s="154"/>
      <c r="G18" s="155"/>
      <c r="H18" s="155"/>
      <c r="I18" s="155"/>
      <c r="J18" s="155"/>
      <c r="K18" s="12"/>
      <c r="L18" s="156"/>
      <c r="M18" s="156"/>
      <c r="N18" s="157"/>
      <c r="O18" s="157"/>
      <c r="P18" s="158"/>
      <c r="Q18" s="158"/>
    </row>
    <row r="19" spans="1:17" s="2" customFormat="1" ht="20.100000000000001" customHeight="1">
      <c r="A19" s="13"/>
      <c r="B19" s="154"/>
      <c r="C19" s="154"/>
      <c r="D19" s="154"/>
      <c r="E19" s="154"/>
      <c r="F19" s="154"/>
      <c r="G19" s="155"/>
      <c r="H19" s="155"/>
      <c r="I19" s="155"/>
      <c r="J19" s="155"/>
      <c r="K19" s="12"/>
      <c r="L19" s="156"/>
      <c r="M19" s="156"/>
      <c r="N19" s="157"/>
      <c r="O19" s="157"/>
      <c r="P19" s="158"/>
      <c r="Q19" s="158"/>
    </row>
    <row r="20" spans="1:17" s="2" customFormat="1" ht="20.100000000000001" customHeight="1">
      <c r="A20" s="13"/>
      <c r="B20" s="154"/>
      <c r="C20" s="154"/>
      <c r="D20" s="154"/>
      <c r="E20" s="154"/>
      <c r="F20" s="154"/>
      <c r="G20" s="155"/>
      <c r="H20" s="155"/>
      <c r="I20" s="155"/>
      <c r="J20" s="155"/>
      <c r="K20" s="12"/>
      <c r="L20" s="156"/>
      <c r="M20" s="156"/>
      <c r="N20" s="157"/>
      <c r="O20" s="157"/>
      <c r="P20" s="158"/>
      <c r="Q20" s="158"/>
    </row>
    <row r="21" spans="1:17" s="2" customFormat="1" ht="20.100000000000001" customHeight="1">
      <c r="A21" s="13"/>
      <c r="B21" s="154"/>
      <c r="C21" s="154"/>
      <c r="D21" s="154"/>
      <c r="E21" s="154"/>
      <c r="F21" s="154"/>
      <c r="G21" s="155"/>
      <c r="H21" s="155"/>
      <c r="I21" s="155"/>
      <c r="J21" s="155"/>
      <c r="K21" s="12"/>
      <c r="L21" s="156"/>
      <c r="M21" s="156"/>
      <c r="N21" s="157"/>
      <c r="O21" s="157"/>
      <c r="P21" s="158"/>
      <c r="Q21" s="158"/>
    </row>
    <row r="22" spans="1:17" s="2" customFormat="1" ht="20.100000000000001" customHeight="1">
      <c r="A22" s="13"/>
      <c r="B22" s="154"/>
      <c r="C22" s="154"/>
      <c r="D22" s="154"/>
      <c r="E22" s="154"/>
      <c r="F22" s="154"/>
      <c r="G22" s="155"/>
      <c r="H22" s="155"/>
      <c r="I22" s="155"/>
      <c r="J22" s="155"/>
      <c r="K22" s="12"/>
      <c r="L22" s="156"/>
      <c r="M22" s="156"/>
      <c r="N22" s="157"/>
      <c r="O22" s="157"/>
      <c r="P22" s="158"/>
      <c r="Q22" s="158"/>
    </row>
    <row r="23" spans="1:17" s="2" customFormat="1" ht="20.100000000000001" customHeight="1">
      <c r="A23" s="13"/>
      <c r="B23" s="154"/>
      <c r="C23" s="154"/>
      <c r="D23" s="154"/>
      <c r="E23" s="154"/>
      <c r="F23" s="154"/>
      <c r="G23" s="155"/>
      <c r="H23" s="155"/>
      <c r="I23" s="155"/>
      <c r="J23" s="155"/>
      <c r="K23" s="12"/>
      <c r="L23" s="156"/>
      <c r="M23" s="156"/>
      <c r="N23" s="157"/>
      <c r="O23" s="157"/>
      <c r="P23" s="158"/>
      <c r="Q23" s="158"/>
    </row>
    <row r="24" spans="1:17" s="2" customFormat="1" ht="20.100000000000001" customHeight="1">
      <c r="A24" s="13"/>
      <c r="B24" s="154"/>
      <c r="C24" s="154"/>
      <c r="D24" s="154"/>
      <c r="E24" s="154"/>
      <c r="F24" s="154"/>
      <c r="G24" s="155"/>
      <c r="H24" s="155"/>
      <c r="I24" s="155"/>
      <c r="J24" s="155"/>
      <c r="K24" s="12"/>
      <c r="L24" s="156"/>
      <c r="M24" s="156"/>
      <c r="N24" s="157"/>
      <c r="O24" s="157"/>
      <c r="P24" s="158"/>
      <c r="Q24" s="158"/>
    </row>
    <row r="25" spans="1:17" s="2" customFormat="1" ht="20.100000000000001" customHeight="1">
      <c r="A25" s="13"/>
      <c r="B25" s="154"/>
      <c r="C25" s="154"/>
      <c r="D25" s="154"/>
      <c r="E25" s="154"/>
      <c r="F25" s="154"/>
      <c r="G25" s="155"/>
      <c r="H25" s="155"/>
      <c r="I25" s="155"/>
      <c r="J25" s="155"/>
      <c r="K25" s="12"/>
      <c r="L25" s="156"/>
      <c r="M25" s="156"/>
      <c r="N25" s="157"/>
      <c r="O25" s="157"/>
      <c r="P25" s="158"/>
      <c r="Q25" s="158"/>
    </row>
    <row r="26" spans="1:17" s="2" customFormat="1" ht="20.100000000000001" customHeight="1">
      <c r="A26" s="13"/>
      <c r="B26" s="154"/>
      <c r="C26" s="154"/>
      <c r="D26" s="154"/>
      <c r="E26" s="154"/>
      <c r="F26" s="154"/>
      <c r="G26" s="155"/>
      <c r="H26" s="155"/>
      <c r="I26" s="155"/>
      <c r="J26" s="155"/>
      <c r="K26" s="12"/>
      <c r="L26" s="156"/>
      <c r="M26" s="156"/>
      <c r="N26" s="157"/>
      <c r="O26" s="157"/>
      <c r="P26" s="158"/>
      <c r="Q26" s="158"/>
    </row>
    <row r="27" spans="1:17" s="2" customFormat="1" ht="20.100000000000001" customHeight="1">
      <c r="A27" s="13"/>
      <c r="B27" s="154"/>
      <c r="C27" s="154"/>
      <c r="D27" s="154"/>
      <c r="E27" s="154"/>
      <c r="F27" s="154"/>
      <c r="G27" s="155"/>
      <c r="H27" s="155"/>
      <c r="I27" s="155"/>
      <c r="J27" s="155"/>
      <c r="K27" s="12"/>
      <c r="L27" s="156"/>
      <c r="M27" s="156"/>
      <c r="N27" s="157"/>
      <c r="O27" s="157"/>
      <c r="P27" s="158"/>
      <c r="Q27" s="158"/>
    </row>
    <row r="28" spans="1:17" s="2" customFormat="1" ht="20.100000000000001" customHeight="1">
      <c r="A28" s="13"/>
      <c r="B28" s="154"/>
      <c r="C28" s="154"/>
      <c r="D28" s="154"/>
      <c r="E28" s="154"/>
      <c r="F28" s="154"/>
      <c r="G28" s="155"/>
      <c r="H28" s="155"/>
      <c r="I28" s="155"/>
      <c r="J28" s="155"/>
      <c r="K28" s="12"/>
      <c r="L28" s="156"/>
      <c r="M28" s="156"/>
      <c r="N28" s="157"/>
      <c r="O28" s="157"/>
      <c r="P28" s="158"/>
      <c r="Q28" s="158"/>
    </row>
    <row r="29" spans="1:17" s="2" customFormat="1" ht="20.100000000000001" customHeight="1">
      <c r="A29" s="13"/>
      <c r="B29" s="154"/>
      <c r="C29" s="154"/>
      <c r="D29" s="154"/>
      <c r="E29" s="154"/>
      <c r="F29" s="154"/>
      <c r="G29" s="155"/>
      <c r="H29" s="155"/>
      <c r="I29" s="155"/>
      <c r="J29" s="155"/>
      <c r="K29" s="12"/>
      <c r="L29" s="156"/>
      <c r="M29" s="156"/>
      <c r="N29" s="157"/>
      <c r="O29" s="157"/>
      <c r="P29" s="158"/>
      <c r="Q29" s="158"/>
    </row>
    <row r="30" spans="1:17" s="2" customFormat="1" ht="20.100000000000001" customHeight="1">
      <c r="A30" s="13"/>
      <c r="B30" s="154"/>
      <c r="C30" s="154"/>
      <c r="D30" s="154"/>
      <c r="E30" s="154"/>
      <c r="F30" s="154"/>
      <c r="G30" s="155"/>
      <c r="H30" s="155"/>
      <c r="I30" s="155"/>
      <c r="J30" s="155"/>
      <c r="K30" s="12"/>
      <c r="L30" s="156"/>
      <c r="M30" s="156"/>
      <c r="N30" s="157"/>
      <c r="O30" s="157"/>
      <c r="P30" s="158"/>
      <c r="Q30" s="158"/>
    </row>
    <row r="31" spans="1:17" s="2" customFormat="1" ht="20.100000000000001" customHeight="1">
      <c r="A31" s="13"/>
      <c r="B31" s="154"/>
      <c r="C31" s="154"/>
      <c r="D31" s="154"/>
      <c r="E31" s="154"/>
      <c r="F31" s="154"/>
      <c r="G31" s="155"/>
      <c r="H31" s="155"/>
      <c r="I31" s="155"/>
      <c r="J31" s="155"/>
      <c r="K31" s="12"/>
      <c r="L31" s="156"/>
      <c r="M31" s="156"/>
      <c r="N31" s="157"/>
      <c r="O31" s="157"/>
      <c r="P31" s="158"/>
      <c r="Q31" s="158"/>
    </row>
    <row r="32" spans="1:17" s="2" customFormat="1" ht="20.100000000000001" customHeight="1">
      <c r="A32" s="13"/>
      <c r="B32" s="154"/>
      <c r="C32" s="154"/>
      <c r="D32" s="154"/>
      <c r="E32" s="154"/>
      <c r="F32" s="154"/>
      <c r="G32" s="155"/>
      <c r="H32" s="155"/>
      <c r="I32" s="155"/>
      <c r="J32" s="155"/>
      <c r="K32" s="12"/>
      <c r="L32" s="156"/>
      <c r="M32" s="156"/>
      <c r="N32" s="157"/>
      <c r="O32" s="157"/>
      <c r="P32" s="158"/>
      <c r="Q32" s="158"/>
    </row>
    <row r="33" spans="1:17" s="2" customFormat="1" ht="20.100000000000001" customHeight="1">
      <c r="A33" s="13"/>
      <c r="B33" s="154"/>
      <c r="C33" s="154"/>
      <c r="D33" s="154"/>
      <c r="E33" s="154"/>
      <c r="F33" s="154"/>
      <c r="G33" s="155"/>
      <c r="H33" s="155"/>
      <c r="I33" s="155"/>
      <c r="J33" s="155"/>
      <c r="K33" s="12"/>
      <c r="L33" s="156"/>
      <c r="M33" s="156"/>
      <c r="N33" s="157"/>
      <c r="O33" s="157"/>
      <c r="P33" s="158"/>
      <c r="Q33" s="158"/>
    </row>
    <row r="34" spans="1:17" s="2" customFormat="1" ht="20.100000000000001" customHeight="1">
      <c r="A34" s="13"/>
      <c r="B34" s="154"/>
      <c r="C34" s="154"/>
      <c r="D34" s="154"/>
      <c r="E34" s="154"/>
      <c r="F34" s="154"/>
      <c r="G34" s="155"/>
      <c r="H34" s="155"/>
      <c r="I34" s="155"/>
      <c r="J34" s="155"/>
      <c r="K34" s="12"/>
      <c r="L34" s="156"/>
      <c r="M34" s="156"/>
      <c r="N34" s="157"/>
      <c r="O34" s="157"/>
      <c r="P34" s="158"/>
      <c r="Q34" s="158"/>
    </row>
    <row r="35" spans="1:17" s="2" customFormat="1" ht="20.100000000000001" customHeight="1">
      <c r="A35" s="13"/>
      <c r="B35" s="154"/>
      <c r="C35" s="154"/>
      <c r="D35" s="154"/>
      <c r="E35" s="154"/>
      <c r="F35" s="154"/>
      <c r="G35" s="155"/>
      <c r="H35" s="155"/>
      <c r="I35" s="155"/>
      <c r="J35" s="155"/>
      <c r="K35" s="12"/>
      <c r="L35" s="156"/>
      <c r="M35" s="156"/>
      <c r="N35" s="157"/>
      <c r="O35" s="157"/>
      <c r="P35" s="158"/>
      <c r="Q35" s="158"/>
    </row>
    <row r="36" spans="1:17" s="2" customFormat="1" ht="20.100000000000001" customHeight="1">
      <c r="A36" s="13"/>
      <c r="B36" s="154"/>
      <c r="C36" s="154"/>
      <c r="D36" s="154"/>
      <c r="E36" s="154"/>
      <c r="F36" s="154"/>
      <c r="G36" s="155"/>
      <c r="H36" s="155"/>
      <c r="I36" s="155"/>
      <c r="J36" s="155"/>
      <c r="K36" s="12"/>
      <c r="L36" s="156"/>
      <c r="M36" s="156"/>
      <c r="N36" s="157"/>
      <c r="O36" s="157"/>
      <c r="P36" s="158"/>
      <c r="Q36" s="158"/>
    </row>
    <row r="37" spans="1:17" s="2" customFormat="1" ht="20.100000000000001" customHeight="1">
      <c r="A37" s="13"/>
      <c r="B37" s="154"/>
      <c r="C37" s="154"/>
      <c r="D37" s="154"/>
      <c r="E37" s="154"/>
      <c r="F37" s="154"/>
      <c r="G37" s="155"/>
      <c r="H37" s="155"/>
      <c r="I37" s="155"/>
      <c r="J37" s="155"/>
      <c r="K37" s="12"/>
      <c r="L37" s="156"/>
      <c r="M37" s="156"/>
      <c r="N37" s="157"/>
      <c r="O37" s="157"/>
      <c r="P37" s="158"/>
      <c r="Q37" s="158"/>
    </row>
    <row r="38" spans="1:17" s="2" customFormat="1" ht="20.100000000000001" customHeight="1">
      <c r="A38" s="13"/>
      <c r="B38" s="154"/>
      <c r="C38" s="154"/>
      <c r="D38" s="154"/>
      <c r="E38" s="154"/>
      <c r="F38" s="154"/>
      <c r="G38" s="155"/>
      <c r="H38" s="155"/>
      <c r="I38" s="155"/>
      <c r="J38" s="155"/>
      <c r="K38" s="12"/>
      <c r="L38" s="156"/>
      <c r="M38" s="156"/>
      <c r="N38" s="157"/>
      <c r="O38" s="157"/>
      <c r="P38" s="158"/>
      <c r="Q38" s="158"/>
    </row>
    <row r="39" spans="1:17" s="2" customFormat="1" ht="20.100000000000001" customHeight="1">
      <c r="A39" s="13"/>
      <c r="B39" s="154"/>
      <c r="C39" s="154"/>
      <c r="D39" s="154"/>
      <c r="E39" s="154"/>
      <c r="F39" s="154"/>
      <c r="G39" s="155"/>
      <c r="H39" s="155"/>
      <c r="I39" s="155"/>
      <c r="J39" s="155"/>
      <c r="K39" s="12"/>
      <c r="L39" s="156"/>
      <c r="M39" s="156"/>
      <c r="N39" s="157"/>
      <c r="O39" s="157"/>
      <c r="P39" s="158"/>
      <c r="Q39" s="158"/>
    </row>
    <row r="40" spans="1:17" s="2" customFormat="1" ht="20.100000000000001" customHeight="1">
      <c r="A40" s="13"/>
      <c r="B40" s="154"/>
      <c r="C40" s="154"/>
      <c r="D40" s="154"/>
      <c r="E40" s="154"/>
      <c r="F40" s="154"/>
      <c r="G40" s="155"/>
      <c r="H40" s="155"/>
      <c r="I40" s="155"/>
      <c r="J40" s="155"/>
      <c r="K40" s="12"/>
      <c r="L40" s="156"/>
      <c r="M40" s="156"/>
      <c r="N40" s="157"/>
      <c r="O40" s="157"/>
      <c r="P40" s="158"/>
      <c r="Q40" s="158"/>
    </row>
    <row r="41" spans="1:17" s="2" customFormat="1" ht="20.100000000000001" customHeight="1">
      <c r="A41" s="13"/>
      <c r="B41" s="154"/>
      <c r="C41" s="154"/>
      <c r="D41" s="154"/>
      <c r="E41" s="154"/>
      <c r="F41" s="154"/>
      <c r="G41" s="155"/>
      <c r="H41" s="155"/>
      <c r="I41" s="155"/>
      <c r="J41" s="155"/>
      <c r="K41" s="12"/>
      <c r="L41" s="156"/>
      <c r="M41" s="156"/>
      <c r="N41" s="157"/>
      <c r="O41" s="157"/>
      <c r="P41" s="158"/>
      <c r="Q41" s="158"/>
    </row>
    <row r="42" spans="1:17" s="2" customFormat="1" ht="20.100000000000001" customHeight="1">
      <c r="A42" s="13"/>
      <c r="B42" s="154"/>
      <c r="C42" s="154"/>
      <c r="D42" s="154"/>
      <c r="E42" s="154"/>
      <c r="F42" s="154"/>
      <c r="G42" s="155"/>
      <c r="H42" s="155"/>
      <c r="I42" s="155"/>
      <c r="J42" s="155"/>
      <c r="K42" s="12"/>
      <c r="L42" s="156"/>
      <c r="M42" s="156"/>
      <c r="N42" s="157"/>
      <c r="O42" s="157"/>
      <c r="P42" s="158"/>
      <c r="Q42" s="158"/>
    </row>
    <row r="43" spans="1:17" s="2" customFormat="1" ht="20.100000000000001" customHeight="1">
      <c r="A43" s="13"/>
      <c r="B43" s="154"/>
      <c r="C43" s="154"/>
      <c r="D43" s="154"/>
      <c r="E43" s="154"/>
      <c r="F43" s="154"/>
      <c r="G43" s="155"/>
      <c r="H43" s="155"/>
      <c r="I43" s="155"/>
      <c r="J43" s="155"/>
      <c r="K43" s="12"/>
      <c r="L43" s="156"/>
      <c r="M43" s="156"/>
      <c r="N43" s="157"/>
      <c r="O43" s="157"/>
      <c r="P43" s="158"/>
      <c r="Q43" s="158"/>
    </row>
    <row r="44" spans="1:17" s="2" customFormat="1" ht="20.100000000000001" customHeight="1">
      <c r="A44" s="13"/>
      <c r="B44" s="154"/>
      <c r="C44" s="154"/>
      <c r="D44" s="154"/>
      <c r="E44" s="154"/>
      <c r="F44" s="154"/>
      <c r="G44" s="155"/>
      <c r="H44" s="155"/>
      <c r="I44" s="155"/>
      <c r="J44" s="155"/>
      <c r="K44" s="12"/>
      <c r="L44" s="156"/>
      <c r="M44" s="156"/>
      <c r="N44" s="157"/>
      <c r="O44" s="157"/>
      <c r="P44" s="158"/>
      <c r="Q44" s="158"/>
    </row>
    <row r="45" spans="1:17" s="2" customFormat="1" ht="20.100000000000001" customHeight="1">
      <c r="A45" s="13"/>
      <c r="B45" s="154"/>
      <c r="C45" s="154"/>
      <c r="D45" s="154"/>
      <c r="E45" s="154"/>
      <c r="F45" s="154"/>
      <c r="G45" s="155"/>
      <c r="H45" s="155"/>
      <c r="I45" s="155"/>
      <c r="J45" s="155"/>
      <c r="K45" s="12"/>
      <c r="L45" s="156"/>
      <c r="M45" s="156"/>
      <c r="N45" s="157"/>
      <c r="O45" s="157"/>
      <c r="P45" s="158"/>
      <c r="Q45" s="158"/>
    </row>
    <row r="46" spans="1:17" s="2" customFormat="1" ht="20.100000000000001" customHeight="1">
      <c r="A46" s="13"/>
      <c r="B46" s="154"/>
      <c r="C46" s="154"/>
      <c r="D46" s="154"/>
      <c r="E46" s="154"/>
      <c r="F46" s="154"/>
      <c r="G46" s="155"/>
      <c r="H46" s="155"/>
      <c r="I46" s="155"/>
      <c r="J46" s="155"/>
      <c r="K46" s="12"/>
      <c r="L46" s="156"/>
      <c r="M46" s="156"/>
      <c r="N46" s="157"/>
      <c r="O46" s="157"/>
      <c r="P46" s="158"/>
      <c r="Q46" s="158"/>
    </row>
    <row r="47" spans="1:17" s="2" customFormat="1" ht="20.100000000000001" customHeight="1">
      <c r="A47" s="13"/>
      <c r="B47" s="154"/>
      <c r="C47" s="154"/>
      <c r="D47" s="154"/>
      <c r="E47" s="154"/>
      <c r="F47" s="154"/>
      <c r="G47" s="155"/>
      <c r="H47" s="155"/>
      <c r="I47" s="155"/>
      <c r="J47" s="155"/>
      <c r="K47" s="12"/>
      <c r="L47" s="156"/>
      <c r="M47" s="156"/>
      <c r="N47" s="157"/>
      <c r="O47" s="157"/>
      <c r="P47" s="158"/>
      <c r="Q47" s="158"/>
    </row>
    <row r="48" spans="1:17" s="2" customFormat="1" ht="20.100000000000001" customHeight="1">
      <c r="A48" s="13"/>
      <c r="B48" s="154"/>
      <c r="C48" s="154"/>
      <c r="D48" s="154"/>
      <c r="E48" s="154"/>
      <c r="F48" s="154"/>
      <c r="G48" s="155"/>
      <c r="H48" s="155"/>
      <c r="I48" s="155"/>
      <c r="J48" s="155"/>
      <c r="K48" s="12"/>
      <c r="L48" s="156"/>
      <c r="M48" s="156"/>
      <c r="N48" s="157"/>
      <c r="O48" s="157"/>
      <c r="P48" s="158"/>
      <c r="Q48" s="158"/>
    </row>
    <row r="49" spans="1:17" s="2" customFormat="1" ht="20.100000000000001" customHeight="1">
      <c r="A49" s="13"/>
      <c r="B49" s="154"/>
      <c r="C49" s="154"/>
      <c r="D49" s="154"/>
      <c r="E49" s="154"/>
      <c r="F49" s="154"/>
      <c r="G49" s="155"/>
      <c r="H49" s="155"/>
      <c r="I49" s="155"/>
      <c r="J49" s="155"/>
      <c r="K49" s="12"/>
      <c r="L49" s="156"/>
      <c r="M49" s="156"/>
      <c r="N49" s="157"/>
      <c r="O49" s="157"/>
      <c r="P49" s="158"/>
      <c r="Q49" s="158"/>
    </row>
    <row r="50" spans="1:17" s="2" customFormat="1" ht="20.100000000000001" customHeight="1">
      <c r="A50" s="13"/>
      <c r="B50" s="154"/>
      <c r="C50" s="154"/>
      <c r="D50" s="154"/>
      <c r="E50" s="154"/>
      <c r="F50" s="154"/>
      <c r="G50" s="155"/>
      <c r="H50" s="155"/>
      <c r="I50" s="155"/>
      <c r="J50" s="155"/>
      <c r="K50" s="12"/>
      <c r="L50" s="156"/>
      <c r="M50" s="156"/>
      <c r="N50" s="157"/>
      <c r="O50" s="157"/>
      <c r="P50" s="158"/>
      <c r="Q50" s="158"/>
    </row>
    <row r="51" spans="1:17" s="2" customFormat="1" ht="20.100000000000001" customHeight="1">
      <c r="A51" s="13"/>
      <c r="B51" s="154"/>
      <c r="C51" s="154"/>
      <c r="D51" s="154"/>
      <c r="E51" s="154"/>
      <c r="F51" s="154"/>
      <c r="G51" s="155"/>
      <c r="H51" s="155"/>
      <c r="I51" s="155"/>
      <c r="J51" s="155"/>
      <c r="K51" s="12"/>
      <c r="L51" s="156"/>
      <c r="M51" s="156"/>
      <c r="N51" s="157"/>
      <c r="O51" s="157"/>
      <c r="P51" s="158"/>
      <c r="Q51" s="158"/>
    </row>
    <row r="52" spans="1:17" s="2" customFormat="1" ht="20.100000000000001" customHeight="1">
      <c r="A52" s="13"/>
      <c r="B52" s="154"/>
      <c r="C52" s="154"/>
      <c r="D52" s="154"/>
      <c r="E52" s="154"/>
      <c r="F52" s="154"/>
      <c r="G52" s="155"/>
      <c r="H52" s="155"/>
      <c r="I52" s="155"/>
      <c r="J52" s="155"/>
      <c r="K52" s="12"/>
      <c r="L52" s="156"/>
      <c r="M52" s="156"/>
      <c r="N52" s="157"/>
      <c r="O52" s="157"/>
      <c r="P52" s="158"/>
      <c r="Q52" s="158"/>
    </row>
    <row r="53" spans="1:17" s="2" customFormat="1" ht="20.100000000000001" customHeight="1">
      <c r="A53" s="13"/>
      <c r="B53" s="154"/>
      <c r="C53" s="154"/>
      <c r="D53" s="154"/>
      <c r="E53" s="154"/>
      <c r="F53" s="154"/>
      <c r="G53" s="155"/>
      <c r="H53" s="155"/>
      <c r="I53" s="155"/>
      <c r="J53" s="155"/>
      <c r="K53" s="12"/>
      <c r="L53" s="156"/>
      <c r="M53" s="156"/>
      <c r="N53" s="157"/>
      <c r="O53" s="157"/>
      <c r="P53" s="158"/>
      <c r="Q53" s="158"/>
    </row>
    <row r="54" spans="1:17" s="2" customFormat="1" ht="20.100000000000001" customHeight="1">
      <c r="A54" s="13"/>
      <c r="B54" s="154"/>
      <c r="C54" s="154"/>
      <c r="D54" s="154"/>
      <c r="E54" s="154"/>
      <c r="F54" s="154"/>
      <c r="G54" s="155"/>
      <c r="H54" s="155"/>
      <c r="I54" s="155"/>
      <c r="J54" s="155"/>
      <c r="K54" s="12"/>
      <c r="L54" s="156"/>
      <c r="M54" s="156"/>
      <c r="N54" s="157"/>
      <c r="O54" s="157"/>
      <c r="P54" s="158"/>
      <c r="Q54" s="158"/>
    </row>
    <row r="55" spans="1:17" s="2" customFormat="1" ht="20.100000000000001" customHeight="1">
      <c r="A55" s="13"/>
      <c r="B55" s="154"/>
      <c r="C55" s="154"/>
      <c r="D55" s="154"/>
      <c r="E55" s="154"/>
      <c r="F55" s="154"/>
      <c r="G55" s="155"/>
      <c r="H55" s="155"/>
      <c r="I55" s="155"/>
      <c r="J55" s="155"/>
      <c r="K55" s="12"/>
      <c r="L55" s="156"/>
      <c r="M55" s="156"/>
      <c r="N55" s="157"/>
      <c r="O55" s="157"/>
      <c r="P55" s="158"/>
      <c r="Q55" s="158"/>
    </row>
    <row r="56" spans="1:17" s="2" customFormat="1" ht="20.100000000000001" customHeight="1">
      <c r="A56" s="13"/>
      <c r="B56" s="427"/>
      <c r="C56" s="427"/>
      <c r="D56" s="427"/>
      <c r="E56" s="427"/>
      <c r="F56" s="427"/>
      <c r="G56" s="428"/>
      <c r="H56" s="428"/>
      <c r="I56" s="428"/>
      <c r="J56" s="428"/>
      <c r="K56" s="12"/>
      <c r="L56" s="429"/>
      <c r="M56" s="429"/>
      <c r="N56" s="430"/>
      <c r="O56" s="430"/>
      <c r="P56" s="431"/>
      <c r="Q56" s="431"/>
    </row>
    <row r="57" spans="1:17" s="2" customFormat="1" ht="20.100000000000001" customHeight="1">
      <c r="A57" s="13"/>
      <c r="B57" s="427"/>
      <c r="C57" s="427"/>
      <c r="D57" s="427"/>
      <c r="E57" s="427"/>
      <c r="F57" s="427"/>
      <c r="G57" s="428"/>
      <c r="H57" s="428"/>
      <c r="I57" s="428"/>
      <c r="J57" s="428"/>
      <c r="K57" s="12"/>
      <c r="L57" s="429"/>
      <c r="M57" s="429"/>
      <c r="N57" s="430"/>
      <c r="O57" s="430"/>
      <c r="P57" s="431"/>
      <c r="Q57" s="431"/>
    </row>
    <row r="58" spans="1:17" s="2" customFormat="1" ht="20.100000000000001" customHeight="1">
      <c r="A58" s="13"/>
      <c r="B58" s="427"/>
      <c r="C58" s="427"/>
      <c r="D58" s="427"/>
      <c r="E58" s="427"/>
      <c r="F58" s="427"/>
      <c r="G58" s="428"/>
      <c r="H58" s="428"/>
      <c r="I58" s="428"/>
      <c r="J58" s="428"/>
      <c r="K58" s="12"/>
      <c r="L58" s="429"/>
      <c r="M58" s="429"/>
      <c r="N58" s="430"/>
      <c r="O58" s="430"/>
      <c r="P58" s="431"/>
      <c r="Q58" s="431"/>
    </row>
    <row r="59" spans="1:17" s="2" customFormat="1" ht="20.100000000000001" customHeight="1">
      <c r="A59" s="13"/>
      <c r="B59" s="427"/>
      <c r="C59" s="427"/>
      <c r="D59" s="427"/>
      <c r="E59" s="427"/>
      <c r="F59" s="427"/>
      <c r="G59" s="428"/>
      <c r="H59" s="428"/>
      <c r="I59" s="428"/>
      <c r="J59" s="428"/>
      <c r="K59" s="12"/>
      <c r="L59" s="429"/>
      <c r="M59" s="429"/>
      <c r="N59" s="430"/>
      <c r="O59" s="430"/>
      <c r="P59" s="431"/>
      <c r="Q59" s="431"/>
    </row>
    <row r="60" spans="1:17" s="2" customFormat="1" ht="20.100000000000001" customHeight="1">
      <c r="A60" s="13"/>
      <c r="B60" s="427"/>
      <c r="C60" s="427"/>
      <c r="D60" s="427"/>
      <c r="E60" s="427"/>
      <c r="F60" s="427"/>
      <c r="G60" s="428"/>
      <c r="H60" s="428"/>
      <c r="I60" s="428"/>
      <c r="J60" s="428"/>
      <c r="K60" s="12"/>
      <c r="L60" s="429"/>
      <c r="M60" s="429"/>
      <c r="N60" s="430"/>
      <c r="O60" s="430"/>
      <c r="P60" s="431"/>
      <c r="Q60" s="431"/>
    </row>
    <row r="61" spans="1:17" s="2" customFormat="1" ht="20.100000000000001" customHeight="1">
      <c r="A61" s="13"/>
      <c r="B61" s="427"/>
      <c r="C61" s="427"/>
      <c r="D61" s="427"/>
      <c r="E61" s="427"/>
      <c r="F61" s="427"/>
      <c r="G61" s="428"/>
      <c r="H61" s="428"/>
      <c r="I61" s="428"/>
      <c r="J61" s="428"/>
      <c r="K61" s="12"/>
      <c r="L61" s="429"/>
      <c r="M61" s="429"/>
      <c r="N61" s="430"/>
      <c r="O61" s="430"/>
      <c r="P61" s="431"/>
      <c r="Q61" s="431"/>
    </row>
  </sheetData>
  <mergeCells count="88">
    <mergeCell ref="B60:F60"/>
    <mergeCell ref="G60:J60"/>
    <mergeCell ref="L60:M60"/>
    <mergeCell ref="N60:O60"/>
    <mergeCell ref="P60:Q60"/>
    <mergeCell ref="B59:F59"/>
    <mergeCell ref="G59:J59"/>
    <mergeCell ref="L59:M59"/>
    <mergeCell ref="N59:O59"/>
    <mergeCell ref="P59:Q59"/>
    <mergeCell ref="B61:F61"/>
    <mergeCell ref="G61:J61"/>
    <mergeCell ref="L61:M61"/>
    <mergeCell ref="N61:O61"/>
    <mergeCell ref="P61:Q61"/>
    <mergeCell ref="B58:F58"/>
    <mergeCell ref="G58:J58"/>
    <mergeCell ref="L58:M58"/>
    <mergeCell ref="N58:O58"/>
    <mergeCell ref="P58:Q58"/>
    <mergeCell ref="B57:F57"/>
    <mergeCell ref="G57:J57"/>
    <mergeCell ref="L57:M57"/>
    <mergeCell ref="N57:O57"/>
    <mergeCell ref="P57:Q57"/>
    <mergeCell ref="B56:F56"/>
    <mergeCell ref="G56:J56"/>
    <mergeCell ref="L56:M56"/>
    <mergeCell ref="N56:O56"/>
    <mergeCell ref="P56:Q56"/>
    <mergeCell ref="B14:F14"/>
    <mergeCell ref="G14:J14"/>
    <mergeCell ref="L14:M14"/>
    <mergeCell ref="N14:O14"/>
    <mergeCell ref="P14:Q14"/>
    <mergeCell ref="B13:F13"/>
    <mergeCell ref="G13:J13"/>
    <mergeCell ref="L13:M13"/>
    <mergeCell ref="N13:O13"/>
    <mergeCell ref="P13:Q13"/>
    <mergeCell ref="B12:F12"/>
    <mergeCell ref="G12:J12"/>
    <mergeCell ref="L12:M12"/>
    <mergeCell ref="N12:O12"/>
    <mergeCell ref="P12:Q12"/>
    <mergeCell ref="B11:F11"/>
    <mergeCell ref="G11:J11"/>
    <mergeCell ref="L11:M11"/>
    <mergeCell ref="N11:O11"/>
    <mergeCell ref="P11:Q11"/>
    <mergeCell ref="B10:F10"/>
    <mergeCell ref="G10:J10"/>
    <mergeCell ref="L10:M10"/>
    <mergeCell ref="N10:O10"/>
    <mergeCell ref="P10:Q10"/>
    <mergeCell ref="B9:F9"/>
    <mergeCell ref="G9:J9"/>
    <mergeCell ref="L9:M9"/>
    <mergeCell ref="N9:O9"/>
    <mergeCell ref="P9:Q9"/>
    <mergeCell ref="B8:F8"/>
    <mergeCell ref="G8:J8"/>
    <mergeCell ref="L8:M8"/>
    <mergeCell ref="N8:O8"/>
    <mergeCell ref="P8:Q8"/>
    <mergeCell ref="B7:F7"/>
    <mergeCell ref="G7:J7"/>
    <mergeCell ref="L7:M7"/>
    <mergeCell ref="N7:O7"/>
    <mergeCell ref="P7:Q7"/>
    <mergeCell ref="B6:F6"/>
    <mergeCell ref="G6:J6"/>
    <mergeCell ref="L6:M6"/>
    <mergeCell ref="N6:O6"/>
    <mergeCell ref="P6:Q6"/>
    <mergeCell ref="P3:Q4"/>
    <mergeCell ref="L4:M4"/>
    <mergeCell ref="A1:Q1"/>
    <mergeCell ref="B5:F5"/>
    <mergeCell ref="G5:J5"/>
    <mergeCell ref="L5:M5"/>
    <mergeCell ref="N5:O5"/>
    <mergeCell ref="P5:Q5"/>
    <mergeCell ref="A3:A4"/>
    <mergeCell ref="B3:F4"/>
    <mergeCell ref="G3:J4"/>
    <mergeCell ref="K3:M3"/>
    <mergeCell ref="N3:O4"/>
  </mergeCells>
  <phoneticPr fontId="1" type="noConversion"/>
  <pageMargins left="0.47244094488188981" right="0.47244094488188981"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A35"/>
  <sheetViews>
    <sheetView showGridLines="0" zoomScale="85" zoomScaleNormal="85" workbookViewId="0">
      <selection activeCell="P13" sqref="P13:X16"/>
    </sheetView>
  </sheetViews>
  <sheetFormatPr defaultColWidth="9" defaultRowHeight="16.5"/>
  <cols>
    <col min="1" max="1" width="1.5" style="37" customWidth="1"/>
    <col min="2" max="2" width="0.875" style="37" customWidth="1"/>
    <col min="3" max="3" width="15.125" style="37" customWidth="1"/>
    <col min="4" max="4" width="20.125" style="37" customWidth="1"/>
    <col min="5" max="5" width="16.75" style="37" bestFit="1" customWidth="1"/>
    <col min="6" max="7" width="14.625" style="37" bestFit="1" customWidth="1"/>
    <col min="8" max="8" width="13.625" style="37" bestFit="1" customWidth="1"/>
    <col min="9" max="9" width="12" style="37" customWidth="1"/>
    <col min="10" max="10" width="12.5" style="37" customWidth="1"/>
    <col min="11" max="11" width="13.125" style="37" customWidth="1"/>
    <col min="12" max="12" width="14.875" style="37" bestFit="1" customWidth="1"/>
    <col min="13" max="13" width="1.25" style="37" customWidth="1"/>
    <col min="14" max="14" width="7.375" style="37" customWidth="1"/>
    <col min="15" max="15" width="1.25" style="37" customWidth="1"/>
    <col min="16" max="16" width="11" style="37" customWidth="1"/>
    <col min="17" max="19" width="13.875" style="37" customWidth="1"/>
    <col min="20" max="20" width="15.25" style="37" customWidth="1"/>
    <col min="21" max="24" width="10.625" style="37" customWidth="1"/>
    <col min="25" max="25" width="1.25" style="37" customWidth="1"/>
    <col min="26" max="26" width="9" style="37"/>
    <col min="27" max="27" width="4" style="37" hidden="1" customWidth="1"/>
    <col min="28" max="16384" width="9" style="37"/>
  </cols>
  <sheetData>
    <row r="1" spans="1:27" ht="5.25" customHeight="1"/>
    <row r="2" spans="1:27" ht="39.75" customHeight="1">
      <c r="A2" s="443" t="s">
        <v>129</v>
      </c>
      <c r="B2" s="444"/>
      <c r="C2" s="444"/>
      <c r="D2" s="444"/>
      <c r="E2" s="444"/>
      <c r="F2" s="444"/>
      <c r="G2" s="444"/>
      <c r="H2" s="444"/>
      <c r="I2" s="444"/>
      <c r="J2" s="444"/>
      <c r="K2" s="444"/>
      <c r="L2" s="444"/>
      <c r="M2" s="444"/>
      <c r="AA2" s="63"/>
    </row>
    <row r="3" spans="1:27" ht="6" customHeight="1">
      <c r="A3" s="38"/>
      <c r="B3" s="38"/>
      <c r="C3" s="38"/>
      <c r="D3" s="38"/>
      <c r="E3" s="38"/>
      <c r="F3" s="38"/>
      <c r="G3" s="38"/>
      <c r="H3" s="38"/>
      <c r="I3" s="38"/>
      <c r="J3" s="38"/>
      <c r="K3" s="38"/>
      <c r="L3" s="38"/>
      <c r="M3" s="38"/>
      <c r="N3" s="38"/>
      <c r="AA3" s="38"/>
    </row>
    <row r="4" spans="1:27" ht="19.5" customHeight="1">
      <c r="A4" s="38"/>
      <c r="B4" s="38"/>
      <c r="C4" s="38"/>
      <c r="D4" s="38"/>
      <c r="E4" s="38"/>
      <c r="F4" s="38"/>
      <c r="G4" s="38"/>
      <c r="H4" s="38"/>
      <c r="I4" s="38"/>
      <c r="J4" s="38"/>
      <c r="K4" s="38"/>
      <c r="L4" s="38"/>
      <c r="M4" s="38"/>
      <c r="N4" s="38"/>
      <c r="AA4" s="38"/>
    </row>
    <row r="5" spans="1:27" s="39" customFormat="1" ht="6" customHeight="1" thickBot="1">
      <c r="C5" s="40"/>
      <c r="D5" s="40"/>
      <c r="P5" s="37"/>
    </row>
    <row r="6" spans="1:27" ht="6" customHeight="1" thickTop="1">
      <c r="B6" s="41"/>
      <c r="C6" s="42"/>
      <c r="D6" s="49"/>
      <c r="E6" s="42"/>
      <c r="F6" s="42"/>
      <c r="G6" s="42"/>
      <c r="H6" s="42"/>
      <c r="I6" s="42"/>
      <c r="J6" s="42"/>
      <c r="K6" s="42"/>
      <c r="L6" s="42"/>
      <c r="M6" s="43"/>
    </row>
    <row r="7" spans="1:27" ht="7.5" customHeight="1">
      <c r="B7" s="44"/>
      <c r="M7" s="45"/>
    </row>
    <row r="8" spans="1:27">
      <c r="B8" s="44"/>
      <c r="M8" s="45"/>
      <c r="AA8" s="56" t="s">
        <v>132</v>
      </c>
    </row>
    <row r="9" spans="1:27" ht="20.25" customHeight="1">
      <c r="B9" s="44"/>
      <c r="C9" s="50" t="s">
        <v>113</v>
      </c>
      <c r="D9" s="50" t="s">
        <v>114</v>
      </c>
      <c r="E9" s="50" t="s">
        <v>115</v>
      </c>
      <c r="F9" s="50" t="s">
        <v>116</v>
      </c>
      <c r="G9" s="50" t="s">
        <v>117</v>
      </c>
      <c r="H9" s="50" t="s">
        <v>118</v>
      </c>
      <c r="I9" s="50" t="s">
        <v>119</v>
      </c>
      <c r="J9" s="50" t="s">
        <v>120</v>
      </c>
      <c r="K9" s="50" t="s">
        <v>121</v>
      </c>
      <c r="L9" s="50" t="s">
        <v>122</v>
      </c>
      <c r="M9" s="45"/>
      <c r="P9" s="445" t="s">
        <v>130</v>
      </c>
      <c r="Q9" s="446"/>
      <c r="R9" s="446"/>
      <c r="S9" s="447"/>
      <c r="T9" s="448" t="s">
        <v>131</v>
      </c>
      <c r="U9" s="448"/>
      <c r="V9" s="448"/>
      <c r="W9" s="448"/>
      <c r="X9" s="448"/>
    </row>
    <row r="10" spans="1:27" ht="30" customHeight="1">
      <c r="B10" s="44"/>
      <c r="C10" s="51" t="str">
        <f>기본정보!$F$6</f>
        <v>홍길동</v>
      </c>
      <c r="D10" s="51" t="str">
        <f>과제정보!D34</f>
        <v>과제명</v>
      </c>
      <c r="E10" s="52">
        <f>과제정보!P34</f>
        <v>3664740</v>
      </c>
      <c r="F10" s="53">
        <f>ROUND((IF(AND(기본정보!$F$27="Y",E10&lt;=6590000),(4.5%*E10),IF(기본정보!$F$27="N",0,296550)))+(IF(기본정보!G$27="Y",3.999,0)+IF(기본정보!$H$27="Y",1.75,0)+IF(기본정보!$J$27="Y",0.751,0))*E10/100,-1)</f>
        <v>403120</v>
      </c>
      <c r="G10" s="53">
        <f>IF(기본정보!$F$28="적립",ROUND((E10/12),-1),0)</f>
        <v>305400</v>
      </c>
      <c r="H10" s="53">
        <f>E10+F10+G10</f>
        <v>4373260</v>
      </c>
      <c r="I10" s="54">
        <f>IFERROR((DATEDIF(J10,K10,$AA$8))+1,"")</f>
        <v>12</v>
      </c>
      <c r="J10" s="66" t="str">
        <f>MID(과제정보!M34,1,4)&amp;"-"&amp;MID(과제정보!M34,5,2)&amp;"-"&amp;MID(과제정보!M34,7,2)</f>
        <v>2026-06-01</v>
      </c>
      <c r="K10" s="66" t="str">
        <f>MID(과제정보!O34,1,4)&amp;"-"&amp;MID(과제정보!O34,5,2)&amp;"-"&amp;MID(과제정보!O34,7,2)</f>
        <v>2027-05-31</v>
      </c>
      <c r="L10" s="55">
        <f>IFERROR(H10*I10,"")</f>
        <v>52479120</v>
      </c>
      <c r="M10" s="45"/>
      <c r="P10" s="65" t="s">
        <v>124</v>
      </c>
      <c r="Q10" s="65" t="s">
        <v>125</v>
      </c>
      <c r="R10" s="65" t="s">
        <v>126</v>
      </c>
      <c r="S10" s="65" t="s">
        <v>127</v>
      </c>
      <c r="T10" s="65" t="s">
        <v>124</v>
      </c>
      <c r="U10" s="65" t="s">
        <v>125</v>
      </c>
      <c r="V10" s="65" t="s">
        <v>126</v>
      </c>
      <c r="W10" s="65" t="s">
        <v>128</v>
      </c>
      <c r="X10" s="65" t="s">
        <v>127</v>
      </c>
      <c r="Y10" s="64"/>
    </row>
    <row r="11" spans="1:27" ht="30" customHeight="1">
      <c r="B11" s="44"/>
      <c r="C11" s="51" t="str">
        <f>기본정보!$F$6</f>
        <v>홍길동</v>
      </c>
      <c r="D11" s="51" t="str">
        <f>과제정보!D35</f>
        <v>과제명</v>
      </c>
      <c r="E11" s="52">
        <f>과제정보!P35</f>
        <v>1000000</v>
      </c>
      <c r="F11" s="53">
        <f>ROUND((IF(AND(기본정보!$F$27="Y",E11&lt;=6590000),(4.5%*E11),IF(기본정보!$F$27="N",0,296550)))+(IF(기본정보!G$27="Y",3.999,0)+IF(기본정보!$H$27="Y",1.75,0)+IF(기본정보!$J$27="Y",0.751,0))*E11/100,-1)</f>
        <v>110000</v>
      </c>
      <c r="G11" s="53">
        <f>IF(기본정보!$F$28="적립",ROUND((E11/12),-1),0)</f>
        <v>83330</v>
      </c>
      <c r="H11" s="53">
        <f t="shared" ref="H11:H24" si="0">E11+F11+G11</f>
        <v>1193330</v>
      </c>
      <c r="I11" s="54">
        <f t="shared" ref="I11:I24" si="1">IFERROR((DATEDIF(J11,K11,$AA$8))+1,"")</f>
        <v>12</v>
      </c>
      <c r="J11" s="66" t="str">
        <f>MID(과제정보!M35,1,4)&amp;"-"&amp;MID(과제정보!M35,5,2)&amp;"-"&amp;MID(과제정보!M35,7,2)</f>
        <v>2026-06-01</v>
      </c>
      <c r="K11" s="66" t="str">
        <f>MID(과제정보!O35,1,4)&amp;"-"&amp;MID(과제정보!O35,5,2)&amp;"-"&amp;MID(과제정보!O35,7,2)</f>
        <v>2027-05-31</v>
      </c>
      <c r="L11" s="55">
        <f t="shared" ref="L11:L24" si="2">IFERROR(H11*I11,"")</f>
        <v>14319960</v>
      </c>
      <c r="M11" s="45"/>
      <c r="P11" s="60">
        <v>4.7500000000000001E-2</v>
      </c>
      <c r="Q11" s="61">
        <v>4.0669999999999998E-2</v>
      </c>
      <c r="R11" s="60">
        <v>8.9999999999999993E-3</v>
      </c>
      <c r="S11" s="60">
        <f>P11+R11+Q11</f>
        <v>9.7170000000000006E-2</v>
      </c>
      <c r="T11" s="60">
        <v>4.4999999999999998E-2</v>
      </c>
      <c r="U11" s="61">
        <v>3.9989999999999998E-2</v>
      </c>
      <c r="V11" s="60">
        <v>1.7500000000000002E-2</v>
      </c>
      <c r="W11" s="61">
        <v>7.5100000000000002E-3</v>
      </c>
      <c r="X11" s="60">
        <f>T11+U11+V11+W11</f>
        <v>0.11</v>
      </c>
    </row>
    <row r="12" spans="1:27" ht="30" customHeight="1">
      <c r="B12" s="44"/>
      <c r="C12" s="51" t="str">
        <f>기본정보!$F$6</f>
        <v>홍길동</v>
      </c>
      <c r="D12" s="51">
        <f>과제정보!D36</f>
        <v>0</v>
      </c>
      <c r="E12" s="52">
        <f>과제정보!P36</f>
        <v>0</v>
      </c>
      <c r="F12" s="53">
        <f>ROUND((IF(AND(기본정보!$F$27="Y",E12&lt;=6590000),(4.5%*E12),IF(기본정보!$F$27="N",0,296550)))+(IF(기본정보!G$27="Y",3.999,0)+IF(기본정보!$H$27="Y",1.75,0)+IF(기본정보!$J$27="Y",0.751,0))*E12/100,-1)</f>
        <v>0</v>
      </c>
      <c r="G12" s="53">
        <f>IF(기본정보!$F$28="적립",ROUND((E12/12),-1),0)</f>
        <v>0</v>
      </c>
      <c r="H12" s="53">
        <f t="shared" si="0"/>
        <v>0</v>
      </c>
      <c r="I12" s="54" t="str">
        <f t="shared" si="1"/>
        <v/>
      </c>
      <c r="J12" s="66" t="str">
        <f>MID(과제정보!M36,1,4)&amp;"-"&amp;MID(과제정보!M36,5,2)&amp;"-"&amp;MID(과제정보!M36,7,2)</f>
        <v>--</v>
      </c>
      <c r="K12" s="66" t="str">
        <f>MID(과제정보!O36,1,4)&amp;"-"&amp;MID(과제정보!O36,5,2)&amp;"-"&amp;MID(과제정보!O36,7,2)</f>
        <v>--</v>
      </c>
      <c r="L12" s="55" t="str">
        <f t="shared" si="2"/>
        <v/>
      </c>
      <c r="M12" s="45"/>
    </row>
    <row r="13" spans="1:27" ht="30" customHeight="1">
      <c r="B13" s="44"/>
      <c r="C13" s="51" t="str">
        <f>기본정보!$F$6</f>
        <v>홍길동</v>
      </c>
      <c r="D13" s="51">
        <f>과제정보!D37</f>
        <v>0</v>
      </c>
      <c r="E13" s="52">
        <f>과제정보!P37</f>
        <v>0</v>
      </c>
      <c r="F13" s="53">
        <f>ROUND((IF(AND(기본정보!$F$27="Y",E13&lt;=6590000),(4.5%*E13),IF(기본정보!$F$27="N",0,296550)))+(IF(기본정보!G$27="Y",3.999,0)+IF(기본정보!$H$27="Y",1.75,0)+IF(기본정보!$J$27="Y",0.751,0))*E13/100,-1)</f>
        <v>0</v>
      </c>
      <c r="G13" s="53">
        <f>IF(기본정보!$F$28="적립",ROUND((E13/12),-1),0)</f>
        <v>0</v>
      </c>
      <c r="H13" s="53">
        <f t="shared" si="0"/>
        <v>0</v>
      </c>
      <c r="I13" s="54" t="str">
        <f t="shared" si="1"/>
        <v/>
      </c>
      <c r="J13" s="66" t="str">
        <f>MID(과제정보!M37,1,4)&amp;"-"&amp;MID(과제정보!M37,5,2)&amp;"-"&amp;MID(과제정보!M37,7,2)</f>
        <v>--</v>
      </c>
      <c r="K13" s="66" t="str">
        <f>MID(과제정보!O37,1,4)&amp;"-"&amp;MID(과제정보!O37,5,2)&amp;"-"&amp;MID(과제정보!O37,7,2)</f>
        <v>--</v>
      </c>
      <c r="L13" s="55" t="str">
        <f t="shared" si="2"/>
        <v/>
      </c>
      <c r="M13" s="45"/>
      <c r="P13" s="449" t="s">
        <v>529</v>
      </c>
      <c r="Q13" s="449"/>
      <c r="R13" s="449"/>
      <c r="S13" s="449"/>
      <c r="T13" s="449"/>
      <c r="U13" s="449"/>
      <c r="V13" s="449"/>
      <c r="W13" s="449"/>
      <c r="X13" s="449"/>
    </row>
    <row r="14" spans="1:27" ht="30" customHeight="1">
      <c r="B14" s="44"/>
      <c r="C14" s="51" t="str">
        <f>기본정보!$F$6</f>
        <v>홍길동</v>
      </c>
      <c r="D14" s="51">
        <f>과제정보!D38</f>
        <v>0</v>
      </c>
      <c r="E14" s="52">
        <f>과제정보!P38</f>
        <v>0</v>
      </c>
      <c r="F14" s="53">
        <f>ROUND((IF(AND(기본정보!$F$27="Y",E14&lt;=6590000),(4.5%*E14),IF(기본정보!$F$27="N",0,296550)))+(IF(기본정보!G$27="Y",3.999,0)+IF(기본정보!$H$27="Y",1.75,0)+IF(기본정보!$J$27="Y",0.751,0))*E14/100,-1)</f>
        <v>0</v>
      </c>
      <c r="G14" s="53">
        <f>IF(기본정보!$F$28="적립",ROUND((E14/12),-1),0)</f>
        <v>0</v>
      </c>
      <c r="H14" s="53">
        <f t="shared" si="0"/>
        <v>0</v>
      </c>
      <c r="I14" s="54" t="str">
        <f t="shared" si="1"/>
        <v/>
      </c>
      <c r="J14" s="66" t="str">
        <f>MID(과제정보!M38,1,4)&amp;"-"&amp;MID(과제정보!M38,5,2)&amp;"-"&amp;MID(과제정보!M38,7,2)</f>
        <v>--</v>
      </c>
      <c r="K14" s="66" t="str">
        <f>MID(과제정보!O38,1,4)&amp;"-"&amp;MID(과제정보!O38,5,2)&amp;"-"&amp;MID(과제정보!O38,7,2)</f>
        <v>--</v>
      </c>
      <c r="L14" s="55" t="str">
        <f t="shared" si="2"/>
        <v/>
      </c>
      <c r="M14" s="45"/>
      <c r="P14" s="449"/>
      <c r="Q14" s="449"/>
      <c r="R14" s="449"/>
      <c r="S14" s="449"/>
      <c r="T14" s="449"/>
      <c r="U14" s="449"/>
      <c r="V14" s="449"/>
      <c r="W14" s="449"/>
      <c r="X14" s="449"/>
    </row>
    <row r="15" spans="1:27" ht="30" customHeight="1">
      <c r="B15" s="44"/>
      <c r="C15" s="51" t="str">
        <f>기본정보!$F$6</f>
        <v>홍길동</v>
      </c>
      <c r="D15" s="51">
        <f>과제정보!D39</f>
        <v>0</v>
      </c>
      <c r="E15" s="52">
        <f>과제정보!P39</f>
        <v>0</v>
      </c>
      <c r="F15" s="53">
        <f>ROUND((IF(AND(기본정보!$F$27="Y",E15&lt;=6590000),(4.5%*E15),IF(기본정보!$F$27="N",0,296550)))+(IF(기본정보!G$27="Y",3.999,0)+IF(기본정보!$H$27="Y",1.75,0)+IF(기본정보!$J$27="Y",0.751,0))*E15/100,-1)</f>
        <v>0</v>
      </c>
      <c r="G15" s="53">
        <f>IF(기본정보!$F$28="적립",ROUND((E15/12),-1),0)</f>
        <v>0</v>
      </c>
      <c r="H15" s="53">
        <f t="shared" si="0"/>
        <v>0</v>
      </c>
      <c r="I15" s="54" t="str">
        <f t="shared" si="1"/>
        <v/>
      </c>
      <c r="J15" s="66" t="str">
        <f>MID(과제정보!M39,1,4)&amp;"-"&amp;MID(과제정보!M39,5,2)&amp;"-"&amp;MID(과제정보!M39,7,2)</f>
        <v>--</v>
      </c>
      <c r="K15" s="66" t="str">
        <f>MID(과제정보!O39,1,4)&amp;"-"&amp;MID(과제정보!O39,5,2)&amp;"-"&amp;MID(과제정보!O39,7,2)</f>
        <v>--</v>
      </c>
      <c r="L15" s="55" t="str">
        <f t="shared" si="2"/>
        <v/>
      </c>
      <c r="M15" s="45"/>
      <c r="P15" s="449"/>
      <c r="Q15" s="449"/>
      <c r="R15" s="449"/>
      <c r="S15" s="449"/>
      <c r="T15" s="449"/>
      <c r="U15" s="449"/>
      <c r="V15" s="449"/>
      <c r="W15" s="449"/>
      <c r="X15" s="449"/>
    </row>
    <row r="16" spans="1:27" ht="30" customHeight="1">
      <c r="B16" s="44"/>
      <c r="C16" s="51" t="str">
        <f>기본정보!$F$6</f>
        <v>홍길동</v>
      </c>
      <c r="D16" s="51">
        <f>과제정보!D40</f>
        <v>0</v>
      </c>
      <c r="E16" s="52">
        <f>과제정보!P40</f>
        <v>0</v>
      </c>
      <c r="F16" s="53">
        <f>ROUND((IF(AND(기본정보!$F$27="Y",E16&lt;=6590000),(4.5%*E16),IF(기본정보!$F$27="N",0,296550)))+(IF(기본정보!G$27="Y",3.999,0)+IF(기본정보!$H$27="Y",1.75,0)+IF(기본정보!$J$27="Y",0.751,0))*E16/100,-1)</f>
        <v>0</v>
      </c>
      <c r="G16" s="53">
        <f>IF(기본정보!$F$28="적립",ROUND((E16/12),-1),0)</f>
        <v>0</v>
      </c>
      <c r="H16" s="53">
        <f t="shared" si="0"/>
        <v>0</v>
      </c>
      <c r="I16" s="54" t="str">
        <f t="shared" si="1"/>
        <v/>
      </c>
      <c r="J16" s="66" t="str">
        <f>MID(과제정보!M40,1,4)&amp;"-"&amp;MID(과제정보!M40,5,2)&amp;"-"&amp;MID(과제정보!M40,7,2)</f>
        <v>--</v>
      </c>
      <c r="K16" s="66" t="str">
        <f>MID(과제정보!O40,1,4)&amp;"-"&amp;MID(과제정보!O40,5,2)&amp;"-"&amp;MID(과제정보!O40,7,2)</f>
        <v>--</v>
      </c>
      <c r="L16" s="55" t="str">
        <f t="shared" si="2"/>
        <v/>
      </c>
      <c r="M16" s="45"/>
      <c r="P16" s="449"/>
      <c r="Q16" s="449"/>
      <c r="R16" s="449"/>
      <c r="S16" s="449"/>
      <c r="T16" s="449"/>
      <c r="U16" s="449"/>
      <c r="V16" s="449"/>
      <c r="W16" s="449"/>
      <c r="X16" s="449"/>
    </row>
    <row r="17" spans="2:20" ht="30" customHeight="1">
      <c r="B17" s="44"/>
      <c r="C17" s="51" t="str">
        <f>기본정보!$F$6</f>
        <v>홍길동</v>
      </c>
      <c r="D17" s="51">
        <f>과제정보!D41</f>
        <v>0</v>
      </c>
      <c r="E17" s="52">
        <f>과제정보!P41</f>
        <v>0</v>
      </c>
      <c r="F17" s="53">
        <f>ROUND((IF(AND(기본정보!$F$27="Y",E17&lt;=6590000),(4.5%*E17),IF(기본정보!$F$27="N",0,296550)))+(IF(기본정보!G$27="Y",3.999,0)+IF(기본정보!$H$27="Y",1.75,0)+IF(기본정보!$J$27="Y",0.751,0))*E17/100,-1)</f>
        <v>0</v>
      </c>
      <c r="G17" s="53">
        <f>IF(기본정보!$F$28="적립",ROUND((E17/12),-1),0)</f>
        <v>0</v>
      </c>
      <c r="H17" s="53">
        <f t="shared" si="0"/>
        <v>0</v>
      </c>
      <c r="I17" s="54" t="str">
        <f t="shared" si="1"/>
        <v/>
      </c>
      <c r="J17" s="66" t="str">
        <f>MID(과제정보!M41,1,4)&amp;"-"&amp;MID(과제정보!M41,5,2)&amp;"-"&amp;MID(과제정보!M41,7,2)</f>
        <v>--</v>
      </c>
      <c r="K17" s="66" t="str">
        <f>MID(과제정보!O41,1,4)&amp;"-"&amp;MID(과제정보!O41,5,2)&amp;"-"&amp;MID(과제정보!O41,7,2)</f>
        <v>--</v>
      </c>
      <c r="L17" s="55" t="str">
        <f t="shared" si="2"/>
        <v/>
      </c>
      <c r="M17" s="45"/>
      <c r="P17" s="152"/>
      <c r="Q17" s="153"/>
      <c r="R17"/>
      <c r="S17"/>
      <c r="T17"/>
    </row>
    <row r="18" spans="2:20" ht="30" customHeight="1">
      <c r="B18" s="44"/>
      <c r="C18" s="51" t="str">
        <f>기본정보!$F$6</f>
        <v>홍길동</v>
      </c>
      <c r="D18" s="51">
        <f>과제정보!D42</f>
        <v>0</v>
      </c>
      <c r="E18" s="52">
        <f>과제정보!P42</f>
        <v>0</v>
      </c>
      <c r="F18" s="53">
        <f>ROUND((IF(AND(기본정보!$F$27="Y",E18&lt;=6590000),(4.5%*E18),IF(기본정보!$F$27="N",0,296550)))+(IF(기본정보!G$27="Y",3.999,0)+IF(기본정보!$H$27="Y",1.75,0)+IF(기본정보!$J$27="Y",0.751,0))*E18/100,-1)</f>
        <v>0</v>
      </c>
      <c r="G18" s="53">
        <f>IF(기본정보!$F$28="적립",ROUND((E18/12),-1),0)</f>
        <v>0</v>
      </c>
      <c r="H18" s="53">
        <f t="shared" si="0"/>
        <v>0</v>
      </c>
      <c r="I18" s="54" t="str">
        <f t="shared" si="1"/>
        <v/>
      </c>
      <c r="J18" s="66" t="str">
        <f>MID(과제정보!M42,1,4)&amp;"-"&amp;MID(과제정보!M42,5,2)&amp;"-"&amp;MID(과제정보!M42,7,2)</f>
        <v>--</v>
      </c>
      <c r="K18" s="66" t="str">
        <f>MID(과제정보!O42,1,4)&amp;"-"&amp;MID(과제정보!O42,5,2)&amp;"-"&amp;MID(과제정보!O42,7,2)</f>
        <v>--</v>
      </c>
      <c r="L18" s="55" t="str">
        <f t="shared" si="2"/>
        <v/>
      </c>
      <c r="M18" s="45"/>
      <c r="P18" s="221"/>
      <c r="Q18" s="153"/>
      <c r="R18"/>
      <c r="S18"/>
      <c r="T18"/>
    </row>
    <row r="19" spans="2:20" ht="30" customHeight="1">
      <c r="B19" s="44"/>
      <c r="C19" s="51" t="str">
        <f>기본정보!$F$6</f>
        <v>홍길동</v>
      </c>
      <c r="D19" s="51">
        <f>과제정보!D43</f>
        <v>0</v>
      </c>
      <c r="E19" s="52">
        <f>과제정보!P43</f>
        <v>0</v>
      </c>
      <c r="F19" s="53">
        <f>ROUND((IF(AND(기본정보!$F$27="Y",E19&lt;=6590000),(4.5%*E19),IF(기본정보!$F$27="N",0,296550)))+(IF(기본정보!G$27="Y",3.999,0)+IF(기본정보!$H$27="Y",1.75,0)+IF(기본정보!$J$27="Y",0.751,0))*E19/100,-1)</f>
        <v>0</v>
      </c>
      <c r="G19" s="53">
        <f>IF(기본정보!$F$28="적립",ROUND((E19/12),-1),0)</f>
        <v>0</v>
      </c>
      <c r="H19" s="53">
        <f t="shared" si="0"/>
        <v>0</v>
      </c>
      <c r="I19" s="54" t="str">
        <f t="shared" si="1"/>
        <v/>
      </c>
      <c r="J19" s="66" t="str">
        <f>MID(과제정보!M43,1,4)&amp;"-"&amp;MID(과제정보!M43,5,2)&amp;"-"&amp;MID(과제정보!M43,7,2)</f>
        <v>--</v>
      </c>
      <c r="K19" s="66" t="str">
        <f>MID(과제정보!O43,1,4)&amp;"-"&amp;MID(과제정보!O43,5,2)&amp;"-"&amp;MID(과제정보!O43,7,2)</f>
        <v>--</v>
      </c>
      <c r="L19" s="55" t="str">
        <f t="shared" si="2"/>
        <v/>
      </c>
      <c r="M19" s="45"/>
      <c r="P19" s="221"/>
      <c r="Q19"/>
      <c r="R19"/>
      <c r="S19"/>
    </row>
    <row r="20" spans="2:20" ht="30" customHeight="1">
      <c r="B20" s="44"/>
      <c r="C20" s="51" t="str">
        <f>기본정보!$F$6</f>
        <v>홍길동</v>
      </c>
      <c r="D20" s="51">
        <f>과제정보!D44</f>
        <v>0</v>
      </c>
      <c r="E20" s="52">
        <f>과제정보!P44</f>
        <v>0</v>
      </c>
      <c r="F20" s="53">
        <f>ROUND((IF(AND(기본정보!$F$27="Y",E20&lt;=6590000),(4.5%*E20),IF(기본정보!$F$27="N",0,296550)))+(IF(기본정보!G$27="Y",3.999,0)+IF(기본정보!$H$27="Y",1.75,0)+IF(기본정보!$J$27="Y",0.751,0))*E20/100,-1)</f>
        <v>0</v>
      </c>
      <c r="G20" s="53">
        <f>IF(기본정보!$F$28="적립",ROUND((E20/12),-1),0)</f>
        <v>0</v>
      </c>
      <c r="H20" s="53">
        <f t="shared" si="0"/>
        <v>0</v>
      </c>
      <c r="I20" s="54" t="str">
        <f t="shared" si="1"/>
        <v/>
      </c>
      <c r="J20" s="66" t="str">
        <f>MID(과제정보!M44,1,4)&amp;"-"&amp;MID(과제정보!M44,5,2)&amp;"-"&amp;MID(과제정보!M44,7,2)</f>
        <v>--</v>
      </c>
      <c r="K20" s="66" t="str">
        <f>MID(과제정보!O44,1,4)&amp;"-"&amp;MID(과제정보!O44,5,2)&amp;"-"&amp;MID(과제정보!O44,7,2)</f>
        <v>--</v>
      </c>
      <c r="L20" s="55" t="str">
        <f t="shared" si="2"/>
        <v/>
      </c>
      <c r="M20" s="45"/>
      <c r="P20" s="221"/>
      <c r="Q20"/>
      <c r="R20"/>
      <c r="S20"/>
    </row>
    <row r="21" spans="2:20" ht="30" customHeight="1">
      <c r="B21" s="44"/>
      <c r="C21" s="51" t="str">
        <f>기본정보!$F$6</f>
        <v>홍길동</v>
      </c>
      <c r="D21" s="51">
        <f>과제정보!D45</f>
        <v>0</v>
      </c>
      <c r="E21" s="52">
        <f>과제정보!P45</f>
        <v>0</v>
      </c>
      <c r="F21" s="53">
        <f>ROUND((IF(AND(기본정보!$F$27="Y",E21&lt;=6590000),(4.5%*E21),IF(기본정보!$F$27="N",0,296550)))+(IF(기본정보!G$27="Y",3.999,0)+IF(기본정보!$H$27="Y",1.75,0)+IF(기본정보!$J$27="Y",0.751,0))*E21/100,-1)</f>
        <v>0</v>
      </c>
      <c r="G21" s="53">
        <f>IF(기본정보!$F$28="적립",ROUND((E21/12),-1),0)</f>
        <v>0</v>
      </c>
      <c r="H21" s="53">
        <f t="shared" si="0"/>
        <v>0</v>
      </c>
      <c r="I21" s="54" t="str">
        <f t="shared" si="1"/>
        <v/>
      </c>
      <c r="J21" s="66" t="str">
        <f>MID(과제정보!M45,1,4)&amp;"-"&amp;MID(과제정보!M45,5,2)&amp;"-"&amp;MID(과제정보!M45,7,2)</f>
        <v>--</v>
      </c>
      <c r="K21" s="66" t="str">
        <f>MID(과제정보!O45,1,4)&amp;"-"&amp;MID(과제정보!O45,5,2)&amp;"-"&amp;MID(과제정보!O45,7,2)</f>
        <v>--</v>
      </c>
      <c r="L21" s="55" t="str">
        <f t="shared" si="2"/>
        <v/>
      </c>
      <c r="M21" s="45"/>
      <c r="P21"/>
      <c r="Q21"/>
      <c r="R21"/>
      <c r="S21"/>
    </row>
    <row r="22" spans="2:20" ht="30" customHeight="1">
      <c r="B22" s="44"/>
      <c r="C22" s="51" t="str">
        <f>기본정보!$F$6</f>
        <v>홍길동</v>
      </c>
      <c r="D22" s="51">
        <f>과제정보!D46</f>
        <v>0</v>
      </c>
      <c r="E22" s="52">
        <f>과제정보!P46</f>
        <v>0</v>
      </c>
      <c r="F22" s="53">
        <f>ROUND((IF(AND(기본정보!$F$27="Y",E22&lt;=6590000),(4.5%*E22),IF(기본정보!$F$27="N",0,296550)))+(IF(기본정보!G$27="Y",3.999,0)+IF(기본정보!$H$27="Y",1.75,0)+IF(기본정보!$J$27="Y",0.751,0))*E22/100,-1)</f>
        <v>0</v>
      </c>
      <c r="G22" s="53">
        <f>IF(기본정보!$F$28="적립",ROUND((E22/12),-1),0)</f>
        <v>0</v>
      </c>
      <c r="H22" s="53">
        <f t="shared" si="0"/>
        <v>0</v>
      </c>
      <c r="I22" s="54" t="str">
        <f t="shared" si="1"/>
        <v/>
      </c>
      <c r="J22" s="66" t="str">
        <f>MID(과제정보!M46,1,4)&amp;"-"&amp;MID(과제정보!M46,5,2)&amp;"-"&amp;MID(과제정보!M46,7,2)</f>
        <v>--</v>
      </c>
      <c r="K22" s="66" t="str">
        <f>MID(과제정보!O46,1,4)&amp;"-"&amp;MID(과제정보!O46,5,2)&amp;"-"&amp;MID(과제정보!O46,7,2)</f>
        <v>--</v>
      </c>
      <c r="L22" s="55" t="str">
        <f t="shared" si="2"/>
        <v/>
      </c>
      <c r="M22" s="45"/>
      <c r="P22"/>
      <c r="Q22"/>
      <c r="R22"/>
    </row>
    <row r="23" spans="2:20" ht="30" customHeight="1">
      <c r="B23" s="44"/>
      <c r="C23" s="51" t="str">
        <f>기본정보!$F$6</f>
        <v>홍길동</v>
      </c>
      <c r="D23" s="51">
        <f>과제정보!D47</f>
        <v>0</v>
      </c>
      <c r="E23" s="52">
        <f>과제정보!P47</f>
        <v>0</v>
      </c>
      <c r="F23" s="53">
        <f>ROUND((IF(AND(기본정보!$F$27="Y",E23&lt;=6590000),(4.5%*E23),IF(기본정보!$F$27="N",0,296550)))+(IF(기본정보!G$27="Y",3.999,0)+IF(기본정보!$H$27="Y",1.75,0)+IF(기본정보!$J$27="Y",0.751,0))*E23/100,-1)</f>
        <v>0</v>
      </c>
      <c r="G23" s="53">
        <f>IF(기본정보!$F$28="적립",ROUND((E23/12),-1),0)</f>
        <v>0</v>
      </c>
      <c r="H23" s="53">
        <f t="shared" si="0"/>
        <v>0</v>
      </c>
      <c r="I23" s="54" t="str">
        <f t="shared" si="1"/>
        <v/>
      </c>
      <c r="J23" s="66" t="str">
        <f>MID(과제정보!M47,1,4)&amp;"-"&amp;MID(과제정보!M47,5,2)&amp;"-"&amp;MID(과제정보!M47,7,2)</f>
        <v>--</v>
      </c>
      <c r="K23" s="66" t="str">
        <f>MID(과제정보!O47,1,4)&amp;"-"&amp;MID(과제정보!O47,5,2)&amp;"-"&amp;MID(과제정보!O47,7,2)</f>
        <v>--</v>
      </c>
      <c r="L23" s="55" t="str">
        <f t="shared" si="2"/>
        <v/>
      </c>
      <c r="M23" s="45"/>
      <c r="P23"/>
      <c r="Q23"/>
      <c r="R23"/>
    </row>
    <row r="24" spans="2:20" ht="30" customHeight="1">
      <c r="B24" s="44"/>
      <c r="C24" s="51" t="str">
        <f>기본정보!$F$6</f>
        <v>홍길동</v>
      </c>
      <c r="D24" s="51">
        <f>과제정보!D48</f>
        <v>0</v>
      </c>
      <c r="E24" s="52">
        <f>과제정보!P48</f>
        <v>0</v>
      </c>
      <c r="F24" s="53">
        <f>ROUND((IF(AND(기본정보!$F$27="Y",E24&lt;=6590000),(4.5%*E24),IF(기본정보!$F$27="N",0,296550)))+(IF(기본정보!G$27="Y",3.999,0)+IF(기본정보!$H$27="Y",1.75,0)+IF(기본정보!$J$27="Y",0.751,0))*E24/100,-1)</f>
        <v>0</v>
      </c>
      <c r="G24" s="53">
        <f>IF(기본정보!$F$28="적립",ROUND((E24/12),-1),0)</f>
        <v>0</v>
      </c>
      <c r="H24" s="53">
        <f t="shared" si="0"/>
        <v>0</v>
      </c>
      <c r="I24" s="54" t="str">
        <f t="shared" si="1"/>
        <v/>
      </c>
      <c r="J24" s="66" t="str">
        <f>MID(과제정보!M48,1,4)&amp;"-"&amp;MID(과제정보!M48,5,2)&amp;"-"&amp;MID(과제정보!M48,7,2)</f>
        <v>--</v>
      </c>
      <c r="K24" s="66" t="str">
        <f>MID(과제정보!O48,1,4)&amp;"-"&amp;MID(과제정보!O48,5,2)&amp;"-"&amp;MID(과제정보!O48,7,2)</f>
        <v>--</v>
      </c>
      <c r="L24" s="55" t="str">
        <f t="shared" si="2"/>
        <v/>
      </c>
      <c r="M24" s="45"/>
      <c r="P24"/>
      <c r="Q24"/>
      <c r="R24"/>
    </row>
    <row r="25" spans="2:20" ht="30" customHeight="1">
      <c r="B25" s="44"/>
      <c r="C25" s="151" t="s">
        <v>123</v>
      </c>
      <c r="D25" s="57"/>
      <c r="E25" s="57"/>
      <c r="F25" s="57">
        <f>SUM(F10:F24)</f>
        <v>513120</v>
      </c>
      <c r="G25" s="57">
        <f>SUM(G10:G24)</f>
        <v>388730</v>
      </c>
      <c r="H25" s="57">
        <f>SUM(H10:H24)</f>
        <v>5566590</v>
      </c>
      <c r="I25" s="58"/>
      <c r="J25" s="58"/>
      <c r="K25" s="58"/>
      <c r="L25" s="59">
        <f>SUM(L10:L24)</f>
        <v>66799080</v>
      </c>
      <c r="M25" s="45"/>
      <c r="P25"/>
      <c r="Q25"/>
      <c r="R25"/>
    </row>
    <row r="26" spans="2:20" ht="30" customHeight="1" thickBot="1">
      <c r="B26" s="46"/>
      <c r="C26" s="47"/>
      <c r="D26" s="47"/>
      <c r="E26" s="47"/>
      <c r="F26" s="47"/>
      <c r="G26" s="47"/>
      <c r="H26" s="47"/>
      <c r="I26" s="47"/>
      <c r="J26" s="47"/>
      <c r="K26" s="47"/>
      <c r="L26" s="47"/>
      <c r="M26" s="48"/>
      <c r="P26"/>
      <c r="Q26"/>
      <c r="R26"/>
    </row>
    <row r="27" spans="2:20" ht="30" customHeight="1" thickTop="1">
      <c r="P27"/>
      <c r="Q27"/>
      <c r="R27"/>
    </row>
    <row r="28" spans="2:20" ht="30" customHeight="1">
      <c r="C28" s="62"/>
      <c r="D28" s="62"/>
      <c r="E28" s="62"/>
      <c r="F28" s="62"/>
      <c r="G28" s="62"/>
      <c r="H28" s="62"/>
      <c r="P28"/>
      <c r="Q28"/>
      <c r="R28"/>
    </row>
    <row r="29" spans="2:20" ht="30" customHeight="1">
      <c r="P29"/>
      <c r="Q29"/>
      <c r="R29"/>
    </row>
    <row r="30" spans="2:20" ht="30" customHeight="1">
      <c r="P30"/>
      <c r="Q30"/>
      <c r="R30"/>
    </row>
    <row r="31" spans="2:20" ht="30" customHeight="1">
      <c r="P31"/>
      <c r="Q31"/>
      <c r="R31"/>
    </row>
    <row r="32" spans="2:20" ht="30" customHeight="1"/>
    <row r="33" ht="30" customHeight="1"/>
    <row r="34" ht="30" customHeight="1"/>
    <row r="35" ht="30" customHeight="1"/>
  </sheetData>
  <sheetProtection selectLockedCells="1"/>
  <mergeCells count="4">
    <mergeCell ref="A2:M2"/>
    <mergeCell ref="P9:S9"/>
    <mergeCell ref="T9:X9"/>
    <mergeCell ref="P13:X16"/>
  </mergeCells>
  <phoneticPr fontId="1" type="noConversion"/>
  <conditionalFormatting sqref="C10:D24">
    <cfRule type="expression" dxfId="3" priority="16">
      <formula>IF(#REF!&gt;100%,1,0)</formula>
    </cfRule>
    <cfRule type="expression" priority="17">
      <formula>IF(#REF!&gt;100%,1,0)</formula>
    </cfRule>
  </conditionalFormatting>
  <conditionalFormatting sqref="D25">
    <cfRule type="cellIs" dxfId="2" priority="10" operator="greaterThan">
      <formula>1</formula>
    </cfRule>
    <cfRule type="cellIs" dxfId="1" priority="11" operator="greaterThan">
      <formula>100</formula>
    </cfRule>
    <cfRule type="expression" dxfId="0" priority="12">
      <formula>IF(#REF!&gt;100%,1,0)</formula>
    </cfRule>
  </conditionalFormatting>
  <pageMargins left="0.31496062992125984" right="0.31496062992125984" top="0.35433070866141736" bottom="0.35433070866141736" header="0.31496062992125984" footer="0.31496062992125984"/>
  <pageSetup paperSize="9"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2:O28"/>
  <sheetViews>
    <sheetView showGridLines="0" zoomScale="85" zoomScaleNormal="85" workbookViewId="0">
      <selection activeCell="D25" sqref="D25"/>
    </sheetView>
  </sheetViews>
  <sheetFormatPr defaultColWidth="9" defaultRowHeight="16.5"/>
  <cols>
    <col min="1" max="1" width="1.5" style="37" customWidth="1"/>
    <col min="2" max="2" width="0.875" style="37" customWidth="1"/>
    <col min="3" max="3" width="16.75" style="37" bestFit="1" customWidth="1"/>
    <col min="4" max="5" width="14.625" style="37" bestFit="1" customWidth="1"/>
    <col min="6" max="6" width="13.625" style="37" bestFit="1" customWidth="1"/>
    <col min="7" max="7" width="12" style="37" customWidth="1"/>
    <col min="8" max="8" width="16.625" style="37" bestFit="1" customWidth="1"/>
    <col min="9" max="9" width="1.25" style="37" customWidth="1"/>
    <col min="10" max="10" width="7.375" style="37" customWidth="1"/>
    <col min="11" max="11" width="1.25" style="37" customWidth="1"/>
    <col min="12" max="12" width="10.375" style="37" bestFit="1" customWidth="1"/>
    <col min="13" max="13" width="14.25" style="37" bestFit="1" customWidth="1"/>
    <col min="14" max="14" width="9" style="37" hidden="1" customWidth="1"/>
    <col min="15" max="15" width="12.625" style="37" bestFit="1" customWidth="1"/>
    <col min="16" max="16384" width="9" style="37"/>
  </cols>
  <sheetData>
    <row r="2" spans="1:14" ht="5.25" customHeight="1" thickBot="1"/>
    <row r="3" spans="1:14" ht="30.75" customHeight="1" thickBot="1">
      <c r="B3" s="453" t="s">
        <v>443</v>
      </c>
      <c r="C3" s="454"/>
      <c r="D3" s="454"/>
      <c r="E3" s="454"/>
      <c r="F3" s="454"/>
      <c r="G3" s="454"/>
      <c r="H3" s="454"/>
      <c r="I3" s="455"/>
    </row>
    <row r="4" spans="1:14" ht="27.75" customHeight="1" thickBot="1">
      <c r="A4" s="38"/>
      <c r="B4" s="38"/>
      <c r="C4" s="38"/>
      <c r="D4" s="38"/>
      <c r="E4" s="38"/>
      <c r="F4" s="38"/>
      <c r="G4" s="38"/>
      <c r="H4" s="38"/>
      <c r="I4" s="38"/>
      <c r="J4" s="38"/>
    </row>
    <row r="5" spans="1:14" ht="9.9499999999999993" customHeight="1">
      <c r="A5" s="38"/>
      <c r="B5" s="38"/>
      <c r="C5" s="187"/>
      <c r="D5" s="188"/>
      <c r="E5" s="188"/>
      <c r="F5" s="188"/>
      <c r="G5" s="188"/>
      <c r="H5" s="188"/>
      <c r="I5" s="189"/>
      <c r="J5" s="38"/>
    </row>
    <row r="6" spans="1:14" ht="20.100000000000001" customHeight="1">
      <c r="A6" s="38"/>
      <c r="B6" s="38"/>
      <c r="C6" s="456" t="s">
        <v>444</v>
      </c>
      <c r="D6" s="457"/>
      <c r="E6" s="457"/>
      <c r="F6" s="457"/>
      <c r="G6" s="457"/>
      <c r="H6" s="457"/>
      <c r="I6" s="190"/>
      <c r="J6" s="38"/>
    </row>
    <row r="7" spans="1:14" ht="46.5" customHeight="1" thickBot="1">
      <c r="A7" s="38"/>
      <c r="B7" s="38"/>
      <c r="C7" s="458" t="s">
        <v>445</v>
      </c>
      <c r="D7" s="459"/>
      <c r="E7" s="459"/>
      <c r="F7" s="459"/>
      <c r="G7" s="459"/>
      <c r="H7" s="459"/>
      <c r="I7" s="132"/>
    </row>
    <row r="8" spans="1:14" ht="15" customHeight="1">
      <c r="A8" s="38"/>
      <c r="B8" s="38"/>
      <c r="C8" s="38"/>
      <c r="D8" s="38"/>
      <c r="E8" s="38"/>
      <c r="F8" s="38"/>
      <c r="G8" s="38"/>
      <c r="H8" s="38"/>
      <c r="I8" s="38"/>
      <c r="J8" s="38"/>
    </row>
    <row r="9" spans="1:14" s="39" customFormat="1" ht="6" customHeight="1" thickBot="1"/>
    <row r="10" spans="1:14" ht="6" customHeight="1" thickTop="1">
      <c r="B10" s="41"/>
      <c r="C10" s="42"/>
      <c r="D10" s="42"/>
      <c r="E10" s="42"/>
      <c r="F10" s="42"/>
      <c r="G10" s="42"/>
      <c r="H10" s="42"/>
      <c r="I10" s="43"/>
    </row>
    <row r="11" spans="1:14" ht="7.5" customHeight="1">
      <c r="B11" s="44"/>
      <c r="I11" s="45"/>
    </row>
    <row r="12" spans="1:14" ht="7.5" customHeight="1">
      <c r="B12" s="44"/>
      <c r="I12" s="45"/>
    </row>
    <row r="13" spans="1:14" ht="20.100000000000001" customHeight="1">
      <c r="B13" s="44"/>
      <c r="C13" s="191" t="s">
        <v>446</v>
      </c>
      <c r="D13" s="192">
        <v>50000000</v>
      </c>
      <c r="I13" s="45"/>
    </row>
    <row r="14" spans="1:14" ht="20.100000000000001" customHeight="1">
      <c r="B14" s="44"/>
      <c r="C14" s="191" t="s">
        <v>119</v>
      </c>
      <c r="D14" s="193">
        <v>12</v>
      </c>
      <c r="E14" s="450"/>
      <c r="F14" s="451"/>
      <c r="G14" s="451"/>
      <c r="H14" s="451"/>
      <c r="I14" s="452"/>
    </row>
    <row r="15" spans="1:14" ht="20.100000000000001" customHeight="1">
      <c r="B15" s="44"/>
      <c r="C15" s="191" t="s">
        <v>482</v>
      </c>
      <c r="D15" s="193" t="s">
        <v>489</v>
      </c>
      <c r="E15" s="450" t="s">
        <v>491</v>
      </c>
      <c r="F15" s="451"/>
      <c r="G15" s="451"/>
      <c r="H15" s="451"/>
      <c r="I15" s="452"/>
    </row>
    <row r="16" spans="1:14" ht="19.5" customHeight="1">
      <c r="B16" s="44"/>
      <c r="C16" s="191" t="s">
        <v>483</v>
      </c>
      <c r="D16" s="193" t="s">
        <v>490</v>
      </c>
      <c r="E16" s="450" t="s">
        <v>492</v>
      </c>
      <c r="F16" s="451"/>
      <c r="G16" s="451"/>
      <c r="H16" s="451"/>
      <c r="I16" s="452"/>
      <c r="N16" s="37">
        <f>IF(D16="N",1.75,0)</f>
        <v>1.75</v>
      </c>
    </row>
    <row r="17" spans="2:15" ht="19.5" customHeight="1">
      <c r="B17" s="44"/>
      <c r="C17" s="191" t="s">
        <v>518</v>
      </c>
      <c r="D17" s="193" t="s">
        <v>490</v>
      </c>
      <c r="E17" s="38"/>
      <c r="F17" s="38"/>
      <c r="G17" s="38"/>
      <c r="H17" s="38"/>
      <c r="I17" s="223"/>
      <c r="N17" s="37">
        <f>IF(AND(D15="15시간이상",D17="N"),4.5,0)</f>
        <v>4.5</v>
      </c>
    </row>
    <row r="18" spans="2:15" ht="19.5" customHeight="1">
      <c r="B18" s="44"/>
      <c r="C18" s="191" t="s">
        <v>519</v>
      </c>
      <c r="D18" s="193" t="s">
        <v>490</v>
      </c>
      <c r="E18" s="38"/>
      <c r="F18" s="38"/>
      <c r="G18" s="38"/>
      <c r="H18" s="38"/>
      <c r="I18" s="223"/>
      <c r="N18" s="37">
        <f>IF(D18="N",0,-0.9)</f>
        <v>0</v>
      </c>
    </row>
    <row r="19" spans="2:15" ht="20.100000000000001" hidden="1" customHeight="1">
      <c r="B19" s="44"/>
      <c r="C19" s="191" t="s">
        <v>484</v>
      </c>
      <c r="D19" s="193">
        <f>D20+D21</f>
        <v>19.333300000000001</v>
      </c>
      <c r="I19" s="45"/>
    </row>
    <row r="20" spans="2:15" ht="20.100000000000001" hidden="1" customHeight="1">
      <c r="B20" s="44"/>
      <c r="C20" s="191" t="s">
        <v>485</v>
      </c>
      <c r="D20" s="225">
        <f>IF(D15="15시간이상",3.999,0)+N17+0.751+N16+N18</f>
        <v>11</v>
      </c>
      <c r="I20" s="45"/>
    </row>
    <row r="21" spans="2:15" ht="20.100000000000001" hidden="1" customHeight="1">
      <c r="B21" s="44"/>
      <c r="C21" s="191" t="s">
        <v>486</v>
      </c>
      <c r="D21" s="193">
        <f>IF(D22="N",0,8.3333)</f>
        <v>8.3332999999999995</v>
      </c>
      <c r="I21" s="45"/>
    </row>
    <row r="22" spans="2:15" ht="20.100000000000001" customHeight="1">
      <c r="B22" s="44"/>
      <c r="C22" s="191" t="s">
        <v>109</v>
      </c>
      <c r="D22" s="193" t="s">
        <v>133</v>
      </c>
      <c r="E22" s="450" t="s">
        <v>493</v>
      </c>
      <c r="F22" s="451"/>
      <c r="G22" s="451"/>
      <c r="H22" s="451"/>
      <c r="I22" s="452"/>
    </row>
    <row r="23" spans="2:15" ht="20.100000000000001" customHeight="1">
      <c r="B23" s="44"/>
      <c r="I23" s="45"/>
    </row>
    <row r="24" spans="2:15" ht="30.75" customHeight="1">
      <c r="B24" s="44"/>
      <c r="C24" s="50" t="s">
        <v>447</v>
      </c>
      <c r="D24" s="50" t="s">
        <v>448</v>
      </c>
      <c r="E24" s="50" t="s">
        <v>117</v>
      </c>
      <c r="F24" s="50" t="s">
        <v>118</v>
      </c>
      <c r="G24" s="50" t="s">
        <v>119</v>
      </c>
      <c r="H24" s="50" t="s">
        <v>449</v>
      </c>
      <c r="I24" s="45"/>
      <c r="N24" s="224"/>
      <c r="O24" s="224"/>
    </row>
    <row r="25" spans="2:15" ht="33" customHeight="1">
      <c r="B25" s="44"/>
      <c r="C25" s="194">
        <f>ROUNDDOWN(IF((D13/D14/(1+D19%))&gt;6370000,IF(D15="15시간이상",(D13-(286650*D14))/D14/(1+(D19-4.5)%),D13/D14/(1+D19%)),D13/D14/(1+D19%)),-2)</f>
        <v>3491600</v>
      </c>
      <c r="D25" s="194">
        <f>ROUND(IF(C25&gt;6590000,IF(D15="15시간이상",(C25*(D20-4.5)%+296550),C25*D20%),C25*D20%),-1)</f>
        <v>384080</v>
      </c>
      <c r="E25" s="194">
        <f>IF(D22="Y",ROUND((C25/12),-1),0)</f>
        <v>290970</v>
      </c>
      <c r="F25" s="194">
        <f>C25+D25+E25</f>
        <v>4166650</v>
      </c>
      <c r="G25" s="195">
        <f>D14</f>
        <v>12</v>
      </c>
      <c r="H25" s="196">
        <f>F25*G25</f>
        <v>49999800</v>
      </c>
      <c r="I25" s="45"/>
    </row>
    <row r="26" spans="2:15" ht="9.9499999999999993" customHeight="1" thickBot="1">
      <c r="B26" s="46"/>
      <c r="C26" s="47"/>
      <c r="D26" s="47"/>
      <c r="E26" s="47"/>
      <c r="F26" s="47"/>
      <c r="G26" s="47"/>
      <c r="H26" s="47"/>
      <c r="I26" s="48"/>
    </row>
    <row r="27" spans="2:15" ht="17.25" thickTop="1"/>
    <row r="28" spans="2:15">
      <c r="D28" s="219"/>
    </row>
  </sheetData>
  <sheetProtection selectLockedCells="1"/>
  <mergeCells count="7">
    <mergeCell ref="E16:I16"/>
    <mergeCell ref="E22:I22"/>
    <mergeCell ref="B3:I3"/>
    <mergeCell ref="C6:H6"/>
    <mergeCell ref="C7:H7"/>
    <mergeCell ref="E14:I14"/>
    <mergeCell ref="E15:I15"/>
  </mergeCells>
  <phoneticPr fontId="1" type="noConversion"/>
  <pageMargins left="0.31496062992125984" right="0.31496062992125984" top="0.35433070866141736"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종류!$K$1:$K$2</xm:f>
          </x14:formula1>
          <xm:sqref>D22 D16:D18</xm:sqref>
        </x14:dataValidation>
        <x14:dataValidation type="list" allowBlank="1" showInputMessage="1" showErrorMessage="1" xr:uid="{00000000-0002-0000-0700-000001000000}">
          <x14:formula1>
            <xm:f>종류!$AG$1:$AG$2</xm:f>
          </x14:formula1>
          <xm:sqref>D15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pageSetUpPr fitToPage="1"/>
  </sheetPr>
  <dimension ref="A1:I25"/>
  <sheetViews>
    <sheetView showGridLines="0" zoomScale="85" zoomScaleNormal="85" workbookViewId="0">
      <selection activeCell="E10" sqref="E10"/>
    </sheetView>
  </sheetViews>
  <sheetFormatPr defaultRowHeight="16.5"/>
  <cols>
    <col min="1" max="2" width="2.375" customWidth="1"/>
    <col min="3" max="3" width="37.125" customWidth="1"/>
    <col min="4" max="4" width="10.375" customWidth="1"/>
    <col min="5" max="5" width="19.75" customWidth="1"/>
    <col min="6" max="6" width="7.5" customWidth="1"/>
    <col min="7" max="7" width="30.5" customWidth="1"/>
    <col min="8" max="8" width="2.25" customWidth="1"/>
  </cols>
  <sheetData>
    <row r="1" spans="1:9" ht="17.25" thickBot="1"/>
    <row r="2" spans="1:9" ht="17.25" thickBot="1">
      <c r="A2" s="37"/>
      <c r="B2" s="85"/>
      <c r="C2" s="86"/>
      <c r="D2" s="86"/>
      <c r="E2" s="86"/>
      <c r="F2" s="86"/>
      <c r="G2" s="86"/>
      <c r="H2" s="87"/>
    </row>
    <row r="3" spans="1:9" ht="41.25" customHeight="1" thickBot="1">
      <c r="A3" s="37"/>
      <c r="B3" s="88"/>
      <c r="C3" s="460" t="s">
        <v>450</v>
      </c>
      <c r="D3" s="461"/>
      <c r="E3" s="461"/>
      <c r="F3" s="461"/>
      <c r="G3" s="462"/>
      <c r="H3" s="89"/>
      <c r="I3" s="90"/>
    </row>
    <row r="4" spans="1:9" ht="7.5" customHeight="1">
      <c r="A4" s="37"/>
      <c r="B4" s="88"/>
      <c r="C4" s="37"/>
      <c r="D4" s="37"/>
      <c r="E4" s="37"/>
      <c r="F4" s="37"/>
      <c r="G4" s="37"/>
      <c r="H4" s="91"/>
    </row>
    <row r="5" spans="1:9" ht="41.25" customHeight="1">
      <c r="A5" s="197"/>
      <c r="B5" s="92"/>
      <c r="C5" s="463" t="s">
        <v>451</v>
      </c>
      <c r="D5" s="463"/>
      <c r="E5" s="463"/>
      <c r="F5" s="463"/>
      <c r="G5" s="463"/>
      <c r="H5" s="95"/>
      <c r="I5" s="96"/>
    </row>
    <row r="6" spans="1:9" ht="17.25">
      <c r="A6" s="197"/>
      <c r="B6" s="92"/>
      <c r="C6" s="93"/>
      <c r="D6" s="93"/>
      <c r="E6" s="93"/>
      <c r="F6" s="93"/>
      <c r="G6" s="94"/>
      <c r="H6" s="95"/>
      <c r="I6" s="96"/>
    </row>
    <row r="7" spans="1:9" ht="24.75" customHeight="1">
      <c r="A7" s="37"/>
      <c r="B7" s="88"/>
      <c r="C7" s="218" t="s">
        <v>452</v>
      </c>
      <c r="D7" s="218" t="s">
        <v>452</v>
      </c>
      <c r="E7" s="464" t="s">
        <v>453</v>
      </c>
      <c r="F7" s="464"/>
      <c r="G7" s="218" t="s">
        <v>454</v>
      </c>
      <c r="H7" s="91"/>
    </row>
    <row r="8" spans="1:9" ht="24.75" customHeight="1">
      <c r="A8" s="37"/>
      <c r="B8" s="88"/>
      <c r="C8" s="135" t="s">
        <v>455</v>
      </c>
      <c r="D8" s="198"/>
      <c r="E8" s="199">
        <f>기본정보!F25</f>
        <v>40.000000000000007</v>
      </c>
      <c r="F8" s="200" t="s">
        <v>456</v>
      </c>
      <c r="G8" s="465" t="s">
        <v>457</v>
      </c>
      <c r="H8" s="91"/>
    </row>
    <row r="9" spans="1:9" ht="24.75" customHeight="1">
      <c r="A9" s="37"/>
      <c r="B9" s="88"/>
      <c r="C9" s="135" t="s">
        <v>458</v>
      </c>
      <c r="D9" s="198"/>
      <c r="E9" s="199">
        <f>과제정보!G8</f>
        <v>4664740</v>
      </c>
      <c r="F9" s="200" t="s">
        <v>459</v>
      </c>
      <c r="G9" s="466"/>
      <c r="H9" s="91"/>
    </row>
    <row r="10" spans="1:9" ht="24.75" customHeight="1">
      <c r="A10" s="37"/>
      <c r="B10" s="88"/>
      <c r="C10" s="135" t="s">
        <v>460</v>
      </c>
      <c r="D10" s="201" t="str">
        <f>기본정보!F27</f>
        <v>Y</v>
      </c>
      <c r="E10" s="136">
        <f>IF(AND(D10="Y",E8&gt;14.99),IF(E9&lt;=6590000,(ROUNDDOWN((E9*4.75%),-1)),296550),0)</f>
        <v>221570</v>
      </c>
      <c r="F10" s="202" t="s">
        <v>459</v>
      </c>
      <c r="G10" s="466"/>
      <c r="H10" s="91"/>
    </row>
    <row r="11" spans="1:9" ht="24.75" customHeight="1">
      <c r="A11" s="37"/>
      <c r="B11" s="88"/>
      <c r="C11" s="135" t="s">
        <v>461</v>
      </c>
      <c r="D11" s="201" t="str">
        <f>기본정보!G27</f>
        <v>Y</v>
      </c>
      <c r="E11" s="136">
        <f>IF(AND(D11="Y",E8&gt;14.99),ROUNDDOWN((E9*3.595%),-1),0)</f>
        <v>167690</v>
      </c>
      <c r="F11" s="202" t="s">
        <v>459</v>
      </c>
      <c r="G11" s="466"/>
      <c r="H11" s="91"/>
    </row>
    <row r="12" spans="1:9" ht="24.75" customHeight="1">
      <c r="A12" s="37"/>
      <c r="B12" s="88"/>
      <c r="C12" s="135" t="s">
        <v>462</v>
      </c>
      <c r="D12" s="201" t="str">
        <f>D11</f>
        <v>Y</v>
      </c>
      <c r="E12" s="136">
        <f>IF(AND(D12="Y",E8&gt;14.99),ROUNDDOWN((E11*13.14%),-1),0)</f>
        <v>22030</v>
      </c>
      <c r="F12" s="202" t="s">
        <v>459</v>
      </c>
      <c r="G12" s="466"/>
      <c r="H12" s="91"/>
    </row>
    <row r="13" spans="1:9" ht="24.75" customHeight="1">
      <c r="A13" s="37"/>
      <c r="B13" s="88"/>
      <c r="C13" s="135" t="s">
        <v>463</v>
      </c>
      <c r="D13" s="201" t="str">
        <f>기본정보!H27</f>
        <v>Y</v>
      </c>
      <c r="E13" s="136">
        <f>IF(D13="Y",ROUNDDOWN((E9*0.9%),-1),0)</f>
        <v>41980</v>
      </c>
      <c r="F13" s="202" t="s">
        <v>464</v>
      </c>
      <c r="G13" s="466"/>
      <c r="H13" s="91"/>
    </row>
    <row r="14" spans="1:9" ht="24.75" customHeight="1">
      <c r="A14" s="37"/>
      <c r="B14" s="88"/>
      <c r="C14" s="135" t="s">
        <v>465</v>
      </c>
      <c r="D14" s="198"/>
      <c r="E14" s="136">
        <f>IF(E9&gt;770000,VLOOKUP(E9/1000,간이세액표!$A5:$C651,3),0)</f>
        <v>287780</v>
      </c>
      <c r="F14" s="202" t="s">
        <v>459</v>
      </c>
      <c r="G14" s="466"/>
      <c r="H14" s="91"/>
    </row>
    <row r="15" spans="1:9" ht="24.75" customHeight="1">
      <c r="A15" s="37"/>
      <c r="B15" s="88"/>
      <c r="C15" s="135" t="s">
        <v>466</v>
      </c>
      <c r="D15" s="198"/>
      <c r="E15" s="136">
        <f>ROUNDDOWN((E14*10%),-1)</f>
        <v>28770</v>
      </c>
      <c r="F15" s="202" t="s">
        <v>467</v>
      </c>
      <c r="G15" s="466"/>
      <c r="H15" s="91"/>
    </row>
    <row r="16" spans="1:9" ht="24.75" customHeight="1">
      <c r="A16" s="37"/>
      <c r="B16" s="88"/>
      <c r="C16" s="135" t="s">
        <v>468</v>
      </c>
      <c r="D16" s="198"/>
      <c r="E16" s="136">
        <f>SUM(E10:E15)</f>
        <v>769820</v>
      </c>
      <c r="F16" s="202" t="s">
        <v>459</v>
      </c>
      <c r="G16" s="466"/>
      <c r="H16" s="91"/>
    </row>
    <row r="17" spans="1:9" ht="24.75" customHeight="1">
      <c r="A17" s="37"/>
      <c r="B17" s="88"/>
      <c r="C17" s="135" t="s">
        <v>469</v>
      </c>
      <c r="D17" s="198"/>
      <c r="E17" s="136">
        <f>E9-E16</f>
        <v>3894920</v>
      </c>
      <c r="F17" s="202" t="s">
        <v>470</v>
      </c>
      <c r="G17" s="466"/>
      <c r="H17" s="91"/>
    </row>
    <row r="18" spans="1:9" ht="17.25" thickBot="1">
      <c r="A18" s="37"/>
      <c r="B18" s="130"/>
      <c r="C18" s="203"/>
      <c r="D18" s="203"/>
      <c r="E18" s="203"/>
      <c r="F18" s="203"/>
      <c r="G18" s="203"/>
      <c r="H18" s="132"/>
    </row>
    <row r="19" spans="1:9">
      <c r="A19" s="37"/>
      <c r="B19" s="37"/>
      <c r="C19" s="37"/>
      <c r="D19" s="37"/>
      <c r="E19" s="37"/>
      <c r="F19" s="37"/>
      <c r="G19" s="37"/>
      <c r="H19" s="37"/>
      <c r="I19" s="127"/>
    </row>
    <row r="21" spans="1:9">
      <c r="I21" s="127"/>
    </row>
    <row r="23" spans="1:9">
      <c r="I23" s="127"/>
    </row>
    <row r="25" spans="1:9">
      <c r="I25" s="127"/>
    </row>
  </sheetData>
  <sheetProtection selectLockedCells="1"/>
  <mergeCells count="4">
    <mergeCell ref="C3:G3"/>
    <mergeCell ref="C5:G5"/>
    <mergeCell ref="E7:F7"/>
    <mergeCell ref="G8:G17"/>
  </mergeCells>
  <phoneticPr fontId="1" type="noConversion"/>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종류!$K$1:$K$2</xm:f>
          </x14:formula1>
          <xm:sqref>D10:D13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13</vt:i4>
      </vt:variant>
      <vt:variant>
        <vt:lpstr>이름 지정된 범위</vt:lpstr>
      </vt:variant>
      <vt:variant>
        <vt:i4>4</vt:i4>
      </vt:variant>
    </vt:vector>
  </HeadingPairs>
  <TitlesOfParts>
    <vt:vector size="17" baseType="lpstr">
      <vt:lpstr>작성방법</vt:lpstr>
      <vt:lpstr>기본정보</vt:lpstr>
      <vt:lpstr>과제정보</vt:lpstr>
      <vt:lpstr>활용계획서(자동)</vt:lpstr>
      <vt:lpstr>근로계약서(자동)</vt:lpstr>
      <vt:lpstr>별첨 1(자동)</vt:lpstr>
      <vt:lpstr>인건비계산(자동)</vt:lpstr>
      <vt:lpstr>월인건비(목표값)</vt:lpstr>
      <vt:lpstr>개인수령액(시뮬레이션)</vt:lpstr>
      <vt:lpstr>계산</vt:lpstr>
      <vt:lpstr>최저임금검증</vt:lpstr>
      <vt:lpstr>간이세액표</vt:lpstr>
      <vt:lpstr>종류</vt:lpstr>
      <vt:lpstr>'개인수령액(시뮬레이션)'!Print_Area</vt:lpstr>
      <vt:lpstr>'월인건비(목표값)'!Print_Area</vt:lpstr>
      <vt:lpstr>'인건비계산(자동)'!Print_Area</vt:lpstr>
      <vt:lpstr>최저임금검증!Print_Area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박영옥</cp:lastModifiedBy>
  <cp:lastPrinted>2023-04-27T04:29:45Z</cp:lastPrinted>
  <dcterms:created xsi:type="dcterms:W3CDTF">2023-04-07T08:35:50Z</dcterms:created>
  <dcterms:modified xsi:type="dcterms:W3CDTF">2026-07-06T01:42:16Z</dcterms:modified>
</cp:coreProperties>
</file>