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xr:revisionPtr revIDLastSave="0" documentId="8_{10D4EE73-0009-4F08-8F90-37D8DFD645F6}" xr6:coauthVersionLast="43" xr6:coauthVersionMax="43" xr10:uidLastSave="{00000000-0000-0000-0000-000000000000}"/>
  <bookViews>
    <workbookView xWindow="28305" yWindow="1725" windowWidth="18900" windowHeight="11055" xr2:uid="{00000000-000D-0000-FFFF-FFFF00000000}"/>
  </bookViews>
  <sheets>
    <sheet name="직접비자동산출" sheetId="5" r:id="rId1"/>
    <sheet name="간접비율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5" l="1"/>
  <c r="D31" i="5" s="1"/>
  <c r="D26" i="5"/>
  <c r="H26" i="5" s="1"/>
  <c r="D15" i="5"/>
  <c r="D17" i="5"/>
  <c r="D10" i="5"/>
  <c r="D11" i="5" s="1"/>
  <c r="H11" i="5" s="1"/>
  <c r="D30" i="5" l="1"/>
  <c r="H31" i="5" s="1"/>
  <c r="D25" i="5"/>
  <c r="D16" i="5" l="1"/>
  <c r="H1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6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직접비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 xml:space="preserve">a. </t>
        </r>
        <r>
          <rPr>
            <b/>
            <sz val="9"/>
            <color indexed="81"/>
            <rFont val="Tahoma"/>
            <family val="2"/>
          </rPr>
          <t>25.75%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6%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9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14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C21" authorId="0" shapeId="0" xr:uid="{00000000-0006-0000-0000-000004000000}">
      <text>
        <r>
          <rPr>
            <sz val="9"/>
            <color indexed="81"/>
            <rFont val="돋움"/>
            <family val="3"/>
            <charset val="129"/>
          </rPr>
          <t>총연구비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 xml:space="preserve">a. </t>
        </r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15%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24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29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</commentList>
</comments>
</file>

<file path=xl/sharedStrings.xml><?xml version="1.0" encoding="utf-8"?>
<sst xmlns="http://schemas.openxmlformats.org/spreadsheetml/2006/main" count="47" uniqueCount="20">
  <si>
    <t>간접비 자동산출</t>
    <phoneticPr fontId="2" type="noConversion"/>
  </si>
  <si>
    <t>과제 구분</t>
  </si>
  <si>
    <t>국가연구개발사업 및 동 규정 적용 과제</t>
  </si>
  <si>
    <t>간접비 징수비율(%)</t>
    <phoneticPr fontId="2" type="noConversion"/>
  </si>
  <si>
    <t>※ 과제별 간접비 징수비율</t>
    <phoneticPr fontId="2" type="noConversion"/>
  </si>
  <si>
    <t>1. 간접비율  :</t>
    <phoneticPr fontId="2" type="noConversion"/>
  </si>
  <si>
    <r>
      <t xml:space="preserve">2. 면세과제인 경우 : </t>
    </r>
    <r>
      <rPr>
        <sz val="12"/>
        <color theme="1"/>
        <rFont val="맑은 고딕"/>
        <family val="3"/>
        <charset val="129"/>
        <scheme val="minor"/>
      </rPr>
      <t>(총 연구비=직접비(경비) + 간접비)</t>
    </r>
    <phoneticPr fontId="2" type="noConversion"/>
  </si>
  <si>
    <t>총 연구비(현금)</t>
    <phoneticPr fontId="2" type="noConversion"/>
  </si>
  <si>
    <t>원</t>
    <phoneticPr fontId="2" type="noConversion"/>
  </si>
  <si>
    <t>권장 직접비</t>
    <phoneticPr fontId="2" type="noConversion"/>
  </si>
  <si>
    <t>권장 간접비</t>
    <phoneticPr fontId="2" type="noConversion"/>
  </si>
  <si>
    <r>
      <t>3. 과세과제인 경우</t>
    </r>
    <r>
      <rPr>
        <sz val="12"/>
        <color theme="1"/>
        <rFont val="맑은 고딕"/>
        <family val="3"/>
        <charset val="129"/>
        <scheme val="minor"/>
      </rPr>
      <t xml:space="preserve"> : (총 연구비=직접비(경비) + 간접비 + 부가세), 부가세율 : 공급가액(직접비 + 간접비)의 10%</t>
    </r>
    <phoneticPr fontId="2" type="noConversion"/>
  </si>
  <si>
    <t>부가세</t>
    <phoneticPr fontId="2" type="noConversion"/>
  </si>
  <si>
    <t>비고</t>
    <phoneticPr fontId="2" type="noConversion"/>
  </si>
  <si>
    <t>직접비대비</t>
    <phoneticPr fontId="2" type="noConversion"/>
  </si>
  <si>
    <t>국가(지방자치단체)를 당사자로하는 계약 연구 용역과제</t>
    <phoneticPr fontId="2" type="noConversion"/>
  </si>
  <si>
    <t>기업체 및 기타기관 지원 과제(지원기관별도 규정없는 경우)</t>
    <phoneticPr fontId="2" type="noConversion"/>
  </si>
  <si>
    <t>간접비 배분대상 최소비율, 총연구비 대비</t>
    <phoneticPr fontId="2" type="noConversion"/>
  </si>
  <si>
    <t>I. 직접비 대비 간접비율 적용 과제</t>
    <phoneticPr fontId="2" type="noConversion"/>
  </si>
  <si>
    <t>II. 총연구비 대비 간접비율 적용 과제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</si>
</sst>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-* #,##0.0000_-;\-* #,##0.0000_-;_-* &quot;-&quot;??_-;_-@_-"/>
    <numFmt numFmtId="177" formatCode="0.000000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  <charset val="129"/>
    </font>
    <font>
      <b/>
      <sz val="1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C6C6C6"/>
      </left>
      <right style="thin">
        <color rgb="FF000000"/>
      </right>
      <top style="medium">
        <color rgb="FFC6C6C6"/>
      </top>
      <bottom/>
      <diagonal/>
    </border>
    <border>
      <left style="medium">
        <color rgb="FFC6C6C6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C6C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6C6C6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41" fontId="0" fillId="0" borderId="5" xfId="1" applyFont="1" applyBorder="1" applyAlignment="1">
      <alignment vertical="center"/>
    </xf>
    <xf numFmtId="0" fontId="0" fillId="0" borderId="6" xfId="0" applyBorder="1">
      <alignment vertical="center"/>
    </xf>
    <xf numFmtId="41" fontId="0" fillId="0" borderId="5" xfId="1" applyFont="1" applyBorder="1">
      <alignment vertical="center"/>
    </xf>
    <xf numFmtId="41" fontId="0" fillId="0" borderId="17" xfId="1" applyFont="1" applyBorder="1">
      <alignment vertical="center"/>
    </xf>
    <xf numFmtId="0" fontId="0" fillId="0" borderId="18" xfId="0" applyBorder="1">
      <alignment vertical="center"/>
    </xf>
    <xf numFmtId="41" fontId="0" fillId="0" borderId="19" xfId="1" applyFont="1" applyBorder="1">
      <alignment vertical="center"/>
    </xf>
    <xf numFmtId="0" fontId="0" fillId="0" borderId="20" xfId="0" applyBorder="1">
      <alignment vertical="center"/>
    </xf>
    <xf numFmtId="3" fontId="0" fillId="4" borderId="2" xfId="0" applyNumberFormat="1" applyFill="1" applyBorder="1">
      <alignment vertical="center"/>
    </xf>
    <xf numFmtId="0" fontId="10" fillId="6" borderId="2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1" fontId="0" fillId="0" borderId="28" xfId="1" applyFont="1" applyBorder="1">
      <alignment vertical="center"/>
    </xf>
    <xf numFmtId="3" fontId="0" fillId="4" borderId="27" xfId="0" applyNumberFormat="1" applyFill="1" applyBorder="1">
      <alignment vertical="center"/>
    </xf>
    <xf numFmtId="10" fontId="0" fillId="0" borderId="0" xfId="0" applyNumberFormat="1">
      <alignment vertical="center"/>
    </xf>
    <xf numFmtId="0" fontId="10" fillId="6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shrinkToFit="1"/>
    </xf>
    <xf numFmtId="10" fontId="7" fillId="4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41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4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5" borderId="22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0" fillId="5" borderId="23" xfId="0" applyFont="1" applyFill="1" applyBorder="1" applyAlignment="1">
      <alignment horizontal="center" vertical="center" shrinkToFit="1"/>
    </xf>
    <xf numFmtId="0" fontId="15" fillId="0" borderId="7" xfId="0" applyFont="1" applyBorder="1">
      <alignment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34</xdr:row>
      <xdr:rowOff>78441</xdr:rowOff>
    </xdr:from>
    <xdr:to>
      <xdr:col>10</xdr:col>
      <xdr:colOff>291354</xdr:colOff>
      <xdr:row>39</xdr:row>
      <xdr:rowOff>123265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C46303A-0D6A-41D9-9957-D3C322D77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67" t="27162" r="36236" b="61926"/>
        <a:stretch/>
      </xdr:blipFill>
      <xdr:spPr>
        <a:xfrm>
          <a:off x="44824" y="7250206"/>
          <a:ext cx="7519148" cy="1109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I43"/>
  <sheetViews>
    <sheetView tabSelected="1" zoomScale="85" zoomScaleNormal="85" workbookViewId="0">
      <selection activeCell="K17" sqref="K17"/>
    </sheetView>
  </sheetViews>
  <sheetFormatPr defaultRowHeight="16.5"/>
  <cols>
    <col min="1" max="1" width="4.5" customWidth="1"/>
    <col min="2" max="2" width="12.5" customWidth="1"/>
    <col min="3" max="3" width="11.75" customWidth="1"/>
    <col min="4" max="4" width="18" customWidth="1"/>
    <col min="5" max="5" width="2.875" customWidth="1"/>
    <col min="8" max="8" width="9.875" bestFit="1" customWidth="1"/>
  </cols>
  <sheetData>
    <row r="1" spans="1:8" ht="1.5" customHeight="1" thickBot="1"/>
    <row r="2" spans="1:8" ht="21" thickBot="1">
      <c r="A2" s="36" t="s">
        <v>0</v>
      </c>
      <c r="B2" s="37"/>
      <c r="C2" s="37"/>
      <c r="D2" s="37"/>
      <c r="E2" s="37"/>
      <c r="F2" s="37"/>
      <c r="G2" s="37"/>
      <c r="H2" s="38"/>
    </row>
    <row r="3" spans="1:8" ht="6.75" customHeight="1"/>
    <row r="4" spans="1:8" ht="20.25">
      <c r="A4" s="24" t="s">
        <v>18</v>
      </c>
    </row>
    <row r="5" spans="1:8" ht="6" customHeight="1">
      <c r="A5" s="24"/>
    </row>
    <row r="6" spans="1:8" s="2" customFormat="1" ht="17.25">
      <c r="A6" s="2" t="s">
        <v>5</v>
      </c>
      <c r="C6" s="23">
        <v>0.25750000000000001</v>
      </c>
    </row>
    <row r="8" spans="1:8" ht="18" thickBot="1">
      <c r="A8" s="1" t="s">
        <v>6</v>
      </c>
    </row>
    <row r="9" spans="1:8" ht="17.25" thickBot="1">
      <c r="B9" s="45" t="s">
        <v>7</v>
      </c>
      <c r="C9" s="46"/>
      <c r="D9" s="11">
        <v>100000000</v>
      </c>
      <c r="E9" s="3" t="s">
        <v>8</v>
      </c>
    </row>
    <row r="10" spans="1:8" ht="17.25" thickTop="1">
      <c r="B10" s="41" t="s">
        <v>9</v>
      </c>
      <c r="C10" s="42"/>
      <c r="D10" s="9">
        <f>ROUNDUP($D$9/(1+C6),-1)</f>
        <v>79522870</v>
      </c>
      <c r="E10" s="10" t="s">
        <v>8</v>
      </c>
    </row>
    <row r="11" spans="1:8" ht="17.25" thickBot="1">
      <c r="B11" s="43" t="s">
        <v>10</v>
      </c>
      <c r="C11" s="44"/>
      <c r="D11" s="4">
        <f>ROUNDUP($D$9-D10,-1)</f>
        <v>20477130</v>
      </c>
      <c r="E11" s="5" t="s">
        <v>8</v>
      </c>
      <c r="H11" s="30">
        <f>D11/D10</f>
        <v>0.25749988651063527</v>
      </c>
    </row>
    <row r="13" spans="1:8" ht="18" thickBot="1">
      <c r="A13" s="2" t="s">
        <v>11</v>
      </c>
    </row>
    <row r="14" spans="1:8" ht="17.25" thickBot="1">
      <c r="B14" s="45" t="s">
        <v>7</v>
      </c>
      <c r="C14" s="46"/>
      <c r="D14" s="15">
        <v>100000000</v>
      </c>
      <c r="E14" s="3" t="s">
        <v>8</v>
      </c>
    </row>
    <row r="15" spans="1:8" ht="17.25" thickTop="1">
      <c r="B15" s="47" t="s">
        <v>9</v>
      </c>
      <c r="C15" s="48"/>
      <c r="D15" s="14">
        <f>ROUNDUP($D$14/((1+C6)*1.1),-1)</f>
        <v>72293520</v>
      </c>
      <c r="E15" s="8" t="s">
        <v>8</v>
      </c>
    </row>
    <row r="16" spans="1:8">
      <c r="B16" s="49" t="s">
        <v>10</v>
      </c>
      <c r="C16" s="50"/>
      <c r="D16" s="7">
        <f>D14-D15-D17</f>
        <v>18615570</v>
      </c>
      <c r="E16" s="8" t="s">
        <v>8</v>
      </c>
      <c r="H16">
        <f>D16/D15</f>
        <v>0.25749984230951822</v>
      </c>
    </row>
    <row r="17" spans="1:9" ht="17.25" thickBot="1">
      <c r="B17" s="39" t="s">
        <v>12</v>
      </c>
      <c r="C17" s="40"/>
      <c r="D17" s="6">
        <f>ROUNDUP(D14/11,-1)</f>
        <v>9090910</v>
      </c>
      <c r="E17" s="5" t="s">
        <v>8</v>
      </c>
    </row>
    <row r="19" spans="1:9" ht="20.25">
      <c r="A19" s="24" t="s">
        <v>19</v>
      </c>
    </row>
    <row r="21" spans="1:9" s="2" customFormat="1" ht="17.25">
      <c r="A21" s="2" t="s">
        <v>5</v>
      </c>
      <c r="C21" s="23">
        <v>0.15</v>
      </c>
    </row>
    <row r="23" spans="1:9" ht="18" thickBot="1">
      <c r="A23" s="1" t="s">
        <v>6</v>
      </c>
    </row>
    <row r="24" spans="1:9" ht="17.25" thickBot="1">
      <c r="B24" s="45" t="s">
        <v>7</v>
      </c>
      <c r="C24" s="46"/>
      <c r="D24" s="11">
        <v>100000000</v>
      </c>
      <c r="E24" s="3" t="s">
        <v>8</v>
      </c>
    </row>
    <row r="25" spans="1:9" ht="17.25" thickTop="1">
      <c r="B25" s="41" t="s">
        <v>9</v>
      </c>
      <c r="C25" s="42"/>
      <c r="D25" s="9">
        <f>ROUNDUP(D24-D26,-1)</f>
        <v>85000000</v>
      </c>
      <c r="E25" s="10" t="s">
        <v>8</v>
      </c>
    </row>
    <row r="26" spans="1:9" ht="17.25" thickBot="1">
      <c r="B26" s="43" t="s">
        <v>10</v>
      </c>
      <c r="C26" s="44"/>
      <c r="D26" s="4">
        <f>ROUNDUP(D24*C21,-1)</f>
        <v>15000000</v>
      </c>
      <c r="E26" s="5" t="s">
        <v>8</v>
      </c>
      <c r="H26" s="29">
        <f>D26/D24</f>
        <v>0.15</v>
      </c>
      <c r="I26" s="28"/>
    </row>
    <row r="28" spans="1:9" ht="18" thickBot="1">
      <c r="A28" s="2" t="s">
        <v>11</v>
      </c>
    </row>
    <row r="29" spans="1:9" ht="17.25" thickBot="1">
      <c r="B29" s="45" t="s">
        <v>7</v>
      </c>
      <c r="C29" s="46"/>
      <c r="D29" s="15">
        <v>100000000</v>
      </c>
      <c r="E29" s="3" t="s">
        <v>8</v>
      </c>
    </row>
    <row r="30" spans="1:9" ht="17.25" thickTop="1">
      <c r="B30" s="47" t="s">
        <v>9</v>
      </c>
      <c r="C30" s="48"/>
      <c r="D30" s="14">
        <f>ROUNDUP(D29-D31-D32,-1)</f>
        <v>77272720</v>
      </c>
      <c r="E30" s="8" t="s">
        <v>8</v>
      </c>
    </row>
    <row r="31" spans="1:9">
      <c r="B31" s="49" t="s">
        <v>10</v>
      </c>
      <c r="C31" s="50"/>
      <c r="D31" s="7">
        <f>ROUNDUP((D29-D32)*C21,-1)</f>
        <v>13636370</v>
      </c>
      <c r="E31" s="8" t="s">
        <v>8</v>
      </c>
      <c r="G31" s="28"/>
      <c r="H31" s="29">
        <f>D31/(D30+D31)</f>
        <v>0.15000007150000072</v>
      </c>
      <c r="I31" s="28"/>
    </row>
    <row r="32" spans="1:9" ht="17.25" thickBot="1">
      <c r="B32" s="39" t="s">
        <v>12</v>
      </c>
      <c r="C32" s="40"/>
      <c r="D32" s="6">
        <f>ROUNDUP(D29/11,-1)</f>
        <v>9090910</v>
      </c>
      <c r="E32" s="5" t="s">
        <v>8</v>
      </c>
    </row>
    <row r="33" spans="1:5">
      <c r="B33" s="27"/>
      <c r="C33" s="27"/>
      <c r="D33" s="25"/>
      <c r="E33" s="26"/>
    </row>
    <row r="34" spans="1:5" ht="19.5">
      <c r="A34" s="13" t="s">
        <v>4</v>
      </c>
    </row>
    <row r="43" spans="1:5">
      <c r="C43" s="16"/>
    </row>
  </sheetData>
  <mergeCells count="15">
    <mergeCell ref="B31:C31"/>
    <mergeCell ref="B32:C32"/>
    <mergeCell ref="B24:C24"/>
    <mergeCell ref="B25:C25"/>
    <mergeCell ref="B26:C26"/>
    <mergeCell ref="B29:C29"/>
    <mergeCell ref="B30:C30"/>
    <mergeCell ref="A2:H2"/>
    <mergeCell ref="B17:C17"/>
    <mergeCell ref="B10:C10"/>
    <mergeCell ref="B11:C11"/>
    <mergeCell ref="B9:C9"/>
    <mergeCell ref="B14:C14"/>
    <mergeCell ref="B15:C15"/>
    <mergeCell ref="B16:C1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4"/>
  <sheetViews>
    <sheetView showGridLines="0" zoomScale="85" zoomScaleNormal="85" workbookViewId="0">
      <selection activeCell="A8" sqref="A8"/>
    </sheetView>
  </sheetViews>
  <sheetFormatPr defaultRowHeight="16.5"/>
  <cols>
    <col min="1" max="1" width="56" bestFit="1" customWidth="1"/>
    <col min="2" max="2" width="20.25" customWidth="1"/>
    <col min="3" max="3" width="39.125" bestFit="1" customWidth="1"/>
  </cols>
  <sheetData>
    <row r="1" spans="1:3" ht="23.25" customHeight="1" thickBot="1">
      <c r="A1" s="12" t="s">
        <v>1</v>
      </c>
      <c r="B1" s="17" t="s">
        <v>3</v>
      </c>
      <c r="C1" s="21" t="s">
        <v>13</v>
      </c>
    </row>
    <row r="2" spans="1:3" ht="23.25" customHeight="1" thickTop="1">
      <c r="A2" s="31" t="s">
        <v>2</v>
      </c>
      <c r="B2" s="18">
        <v>25.75</v>
      </c>
      <c r="C2" s="32" t="s">
        <v>14</v>
      </c>
    </row>
    <row r="3" spans="1:3" ht="23.25" customHeight="1">
      <c r="A3" s="22" t="s">
        <v>15</v>
      </c>
      <c r="B3" s="20">
        <v>6</v>
      </c>
      <c r="C3" s="33" t="s">
        <v>14</v>
      </c>
    </row>
    <row r="4" spans="1:3" ht="23.25" customHeight="1">
      <c r="A4" s="34" t="s">
        <v>16</v>
      </c>
      <c r="B4" s="19">
        <v>15</v>
      </c>
      <c r="C4" s="35" t="s">
        <v>17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직접비자동산출</vt:lpstr>
      <vt:lpstr>간접비율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LG</cp:lastModifiedBy>
  <cp:lastPrinted>2015-11-23T07:24:22Z</cp:lastPrinted>
  <dcterms:created xsi:type="dcterms:W3CDTF">2015-11-23T02:21:48Z</dcterms:created>
  <dcterms:modified xsi:type="dcterms:W3CDTF">2019-06-03T08:02:51Z</dcterms:modified>
</cp:coreProperties>
</file>